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25" yWindow="555" windowWidth="24240" windowHeight="11565"/>
  </bookViews>
  <sheets>
    <sheet name="Тепло" sheetId="2" r:id="rId1"/>
    <sheet name="ГВС" sheetId="3" r:id="rId2"/>
    <sheet name="Лист1" sheetId="4" r:id="rId3"/>
  </sheets>
  <definedNames>
    <definedName name="_xlnm._FilterDatabase" localSheetId="1" hidden="1">ГВС!$A$4:$R$904</definedName>
    <definedName name="_xlnm._FilterDatabase" localSheetId="2" hidden="1">Лист1!$A$3:$B$40</definedName>
    <definedName name="_xlnm._FilterDatabase" localSheetId="0" hidden="1">Тепло!$A$3:$S$1033</definedName>
    <definedName name="_xlnm.Print_Titles" localSheetId="1">ГВС!$2:$4</definedName>
    <definedName name="_xlnm.Print_Titles" localSheetId="0">Тепло!$2:$3</definedName>
    <definedName name="_xlnm.Print_Area" localSheetId="1">ГВС!$A$1:$O$904</definedName>
    <definedName name="_xlnm.Print_Area" localSheetId="0">Тепло!$A$1:$S$1033</definedName>
  </definedNames>
  <calcPr calcId="145621"/>
</workbook>
</file>

<file path=xl/calcChain.xml><?xml version="1.0" encoding="utf-8"?>
<calcChain xmlns="http://schemas.openxmlformats.org/spreadsheetml/2006/main">
  <c r="I163" i="3" l="1"/>
  <c r="R169" i="3" l="1"/>
  <c r="Q169" i="3"/>
  <c r="P167" i="3"/>
  <c r="I167" i="3"/>
  <c r="R165" i="3" l="1"/>
  <c r="Q165" i="3"/>
  <c r="P163" i="3"/>
  <c r="S218" i="2"/>
  <c r="R218" i="2"/>
  <c r="Q216" i="2"/>
  <c r="S214" i="2"/>
  <c r="R214" i="2"/>
  <c r="Q212" i="2"/>
  <c r="S586" i="2" l="1"/>
  <c r="R586" i="2"/>
  <c r="Q584" i="2"/>
  <c r="I417" i="3" l="1"/>
  <c r="S260" i="2" l="1"/>
  <c r="T528" i="2" l="1"/>
  <c r="T527" i="2"/>
  <c r="T566" i="2" l="1"/>
  <c r="I125" i="3" l="1"/>
  <c r="I126" i="3"/>
  <c r="T754" i="2" l="1"/>
  <c r="T753" i="2"/>
  <c r="T522" i="2"/>
  <c r="T521" i="2"/>
  <c r="I705" i="3" l="1"/>
  <c r="P705" i="3"/>
  <c r="I706" i="3"/>
  <c r="Q707" i="3"/>
  <c r="R707" i="3"/>
  <c r="I709" i="3"/>
  <c r="P709" i="3"/>
  <c r="I710" i="3"/>
  <c r="I711" i="3"/>
  <c r="P711" i="3"/>
  <c r="I712" i="3"/>
  <c r="Q713" i="3"/>
  <c r="R713" i="3"/>
  <c r="I715" i="3"/>
  <c r="P715" i="3"/>
  <c r="I716" i="3"/>
  <c r="I888" i="3" l="1"/>
  <c r="P887" i="3"/>
  <c r="I887" i="3"/>
  <c r="I880" i="3"/>
  <c r="P879" i="3"/>
  <c r="I879" i="3"/>
  <c r="I872" i="3"/>
  <c r="I871" i="3"/>
  <c r="P871" i="3"/>
  <c r="R336" i="3" l="1"/>
  <c r="Q336" i="3"/>
  <c r="R334" i="3"/>
  <c r="Q334" i="3"/>
  <c r="R340" i="3"/>
  <c r="Q340" i="3"/>
  <c r="R338" i="3"/>
  <c r="Q338" i="3"/>
  <c r="I124" i="3" l="1"/>
  <c r="I123" i="3"/>
  <c r="I118" i="3"/>
  <c r="I117" i="3"/>
  <c r="T200" i="2" l="1"/>
  <c r="T201" i="2"/>
  <c r="T202" i="2"/>
  <c r="T203" i="2"/>
  <c r="T204" i="2"/>
  <c r="T195" i="2"/>
  <c r="T196" i="2"/>
  <c r="T197" i="2"/>
  <c r="T198" i="2"/>
  <c r="T199" i="2"/>
  <c r="T170" i="2" l="1"/>
  <c r="T171" i="2"/>
  <c r="T172" i="2"/>
  <c r="T173" i="2"/>
  <c r="T174" i="2"/>
  <c r="T175" i="2"/>
  <c r="T176" i="2"/>
  <c r="T177" i="2"/>
  <c r="T178" i="2"/>
  <c r="T179" i="2"/>
  <c r="T180" i="2"/>
  <c r="T181" i="2"/>
  <c r="T182" i="2"/>
  <c r="T183" i="2"/>
  <c r="T184" i="2"/>
  <c r="T185" i="2"/>
  <c r="T186" i="2"/>
  <c r="T187" i="2"/>
  <c r="T188" i="2"/>
  <c r="T189" i="2"/>
  <c r="T191" i="2"/>
  <c r="T192" i="2"/>
  <c r="T193" i="2"/>
  <c r="T194" i="2"/>
  <c r="T190" i="2"/>
  <c r="T647" i="2" l="1"/>
  <c r="T717" i="2"/>
  <c r="Z361" i="2" l="1"/>
  <c r="Z362" i="2"/>
  <c r="Z363" i="2"/>
  <c r="Z364" i="2"/>
  <c r="Z365" i="2"/>
  <c r="Z366" i="2"/>
  <c r="Z367" i="2"/>
  <c r="Z368" i="2"/>
  <c r="Z369" i="2"/>
  <c r="Z370" i="2"/>
  <c r="Z360" i="2"/>
  <c r="X371" i="2"/>
  <c r="W361" i="2"/>
  <c r="W362" i="2"/>
  <c r="W363" i="2"/>
  <c r="W364" i="2"/>
  <c r="W365" i="2"/>
  <c r="W366" i="2"/>
  <c r="W367" i="2"/>
  <c r="W368" i="2"/>
  <c r="W369" i="2"/>
  <c r="W370" i="2"/>
  <c r="W360" i="2"/>
  <c r="U371" i="2"/>
  <c r="T371" i="2"/>
  <c r="W371" i="2" l="1"/>
  <c r="Z371" i="2"/>
  <c r="Q583" i="3" l="1"/>
  <c r="R583" i="3"/>
  <c r="I582" i="3"/>
  <c r="I581" i="3"/>
  <c r="P581" i="3"/>
  <c r="I586" i="3"/>
  <c r="L586" i="3"/>
  <c r="P586" i="3"/>
  <c r="I587" i="3"/>
  <c r="L587" i="3"/>
  <c r="I588" i="3"/>
  <c r="P588" i="3"/>
  <c r="S604" i="2" l="1"/>
  <c r="R604" i="2"/>
  <c r="Q602" i="2"/>
  <c r="I597" i="3" l="1"/>
  <c r="I596" i="3"/>
  <c r="I458" i="3"/>
  <c r="S565" i="2" l="1"/>
  <c r="R565" i="2"/>
  <c r="Q563" i="2"/>
  <c r="Q896" i="2" l="1"/>
  <c r="I297" i="3" l="1"/>
  <c r="R252" i="2"/>
  <c r="R260" i="2"/>
  <c r="I233" i="3" l="1"/>
  <c r="L236" i="3"/>
  <c r="L235" i="3"/>
  <c r="I234" i="3"/>
  <c r="I237" i="3"/>
  <c r="R332" i="3" l="1"/>
  <c r="R344" i="3"/>
  <c r="R352" i="3"/>
  <c r="R342" i="3"/>
  <c r="R330" i="3"/>
  <c r="R328" i="3"/>
  <c r="Q344" i="3"/>
  <c r="Q342" i="3"/>
  <c r="Q332" i="3"/>
  <c r="Q330" i="3"/>
  <c r="I573" i="3" l="1"/>
  <c r="I578" i="3"/>
  <c r="I577" i="3"/>
  <c r="I553" i="3"/>
  <c r="I557" i="3"/>
  <c r="I558" i="3"/>
  <c r="I561" i="3"/>
  <c r="I565" i="3"/>
  <c r="I574" i="3"/>
  <c r="R579" i="3"/>
  <c r="Q579" i="3"/>
  <c r="P577" i="3"/>
  <c r="I788" i="3" l="1"/>
  <c r="P787" i="3"/>
  <c r="R785" i="3"/>
  <c r="Q785" i="3"/>
  <c r="I784" i="3"/>
  <c r="P783" i="3"/>
  <c r="R575" i="3"/>
  <c r="Q575" i="3"/>
  <c r="P573" i="3"/>
  <c r="R571" i="3"/>
  <c r="Q571" i="3"/>
  <c r="R569" i="3"/>
  <c r="Q569" i="3"/>
  <c r="I568" i="3"/>
  <c r="P567" i="3"/>
  <c r="I567" i="3"/>
  <c r="I566" i="3"/>
  <c r="P565" i="3"/>
  <c r="R563" i="3"/>
  <c r="Q563" i="3"/>
  <c r="I562" i="3"/>
  <c r="P561" i="3"/>
  <c r="R559" i="3"/>
  <c r="Q559" i="3"/>
  <c r="P557" i="3"/>
  <c r="R555" i="3"/>
  <c r="Q555" i="3"/>
  <c r="I554" i="3"/>
  <c r="P553" i="3"/>
  <c r="R430" i="3"/>
  <c r="Q430" i="3"/>
  <c r="P428" i="3"/>
  <c r="R426" i="3"/>
  <c r="Q426" i="3"/>
  <c r="P424" i="3"/>
  <c r="R422" i="3"/>
  <c r="Q422" i="3"/>
  <c r="P420" i="3"/>
  <c r="R418" i="3"/>
  <c r="Q418" i="3"/>
  <c r="P416" i="3"/>
  <c r="R303" i="3"/>
  <c r="Q303" i="3"/>
  <c r="R301" i="3"/>
  <c r="Q301" i="3"/>
  <c r="I300" i="3"/>
  <c r="P299" i="3"/>
  <c r="I299" i="3"/>
  <c r="I298" i="3"/>
  <c r="P297" i="3"/>
  <c r="R235" i="3"/>
  <c r="Q235" i="3"/>
  <c r="P233" i="3"/>
  <c r="Q900" i="2"/>
  <c r="S898" i="2"/>
  <c r="R898" i="2"/>
  <c r="Q894" i="2"/>
  <c r="Q892" i="2"/>
  <c r="S757" i="2"/>
  <c r="R757" i="2"/>
  <c r="Q755" i="2"/>
  <c r="S590" i="2"/>
  <c r="R590" i="2"/>
  <c r="Q588" i="2"/>
  <c r="Q568" i="2"/>
  <c r="S582" i="2"/>
  <c r="R582" i="2"/>
  <c r="Q580" i="2"/>
  <c r="Q578" i="2"/>
  <c r="S576" i="2"/>
  <c r="R576" i="2"/>
  <c r="Q574" i="2"/>
  <c r="S572" i="2"/>
  <c r="R572" i="2"/>
  <c r="Q570" i="2"/>
  <c r="Q606" i="2"/>
  <c r="S600" i="2"/>
  <c r="R600" i="2"/>
  <c r="Q598" i="2"/>
  <c r="S423" i="2"/>
  <c r="R423" i="2"/>
  <c r="Q421" i="2"/>
  <c r="Q320" i="2"/>
  <c r="Q250" i="2"/>
  <c r="S252" i="2"/>
  <c r="R93" i="3" l="1"/>
  <c r="R43" i="3"/>
  <c r="R28" i="3"/>
  <c r="R30" i="3"/>
  <c r="R32" i="3"/>
  <c r="R34" i="3"/>
  <c r="R36" i="3"/>
  <c r="R10" i="3"/>
  <c r="R12" i="3"/>
  <c r="R14" i="3"/>
  <c r="R16" i="3"/>
  <c r="R18" i="3"/>
  <c r="R20" i="3"/>
  <c r="R22" i="3"/>
  <c r="R24" i="3"/>
  <c r="R26" i="3"/>
  <c r="R8" i="3"/>
  <c r="R843" i="3"/>
  <c r="R903" i="3"/>
  <c r="Q903" i="3"/>
  <c r="I902" i="3"/>
  <c r="P901" i="3"/>
  <c r="I901" i="3"/>
  <c r="R899" i="3"/>
  <c r="Q899" i="3"/>
  <c r="I898" i="3"/>
  <c r="P897" i="3"/>
  <c r="I897" i="3"/>
  <c r="R895" i="3"/>
  <c r="Q895" i="3"/>
  <c r="I894" i="3"/>
  <c r="P893" i="3"/>
  <c r="I893" i="3"/>
  <c r="R891" i="3"/>
  <c r="Q891" i="3"/>
  <c r="R889" i="3"/>
  <c r="Q889" i="3"/>
  <c r="I886" i="3"/>
  <c r="P885" i="3"/>
  <c r="I885" i="3"/>
  <c r="R883" i="3"/>
  <c r="Q883" i="3"/>
  <c r="R881" i="3"/>
  <c r="Q881" i="3"/>
  <c r="I878" i="3"/>
  <c r="P877" i="3"/>
  <c r="I877" i="3"/>
  <c r="R875" i="3"/>
  <c r="Q875" i="3"/>
  <c r="R873" i="3"/>
  <c r="Q873" i="3"/>
  <c r="I870" i="3"/>
  <c r="P869" i="3"/>
  <c r="I869" i="3"/>
  <c r="R867" i="3"/>
  <c r="Q867" i="3"/>
  <c r="I866" i="3"/>
  <c r="P865" i="3"/>
  <c r="I865" i="3"/>
  <c r="R863" i="3"/>
  <c r="Q863" i="3"/>
  <c r="I862" i="3"/>
  <c r="P861" i="3"/>
  <c r="I861" i="3"/>
  <c r="R859" i="3"/>
  <c r="Q859" i="3"/>
  <c r="I858" i="3"/>
  <c r="P857" i="3"/>
  <c r="I857" i="3"/>
  <c r="R855" i="3"/>
  <c r="Q855" i="3"/>
  <c r="I854" i="3"/>
  <c r="P853" i="3"/>
  <c r="I853" i="3"/>
  <c r="R851" i="3"/>
  <c r="Q851" i="3"/>
  <c r="I850" i="3"/>
  <c r="P849" i="3"/>
  <c r="I849" i="3"/>
  <c r="R847" i="3"/>
  <c r="Q847" i="3"/>
  <c r="I846" i="3"/>
  <c r="P845" i="3"/>
  <c r="I845" i="3"/>
  <c r="Q843" i="3"/>
  <c r="I842" i="3"/>
  <c r="P841" i="3"/>
  <c r="I841" i="3"/>
  <c r="Q8" i="3" l="1"/>
  <c r="S248" i="2"/>
  <c r="R248" i="2"/>
  <c r="S244" i="2"/>
  <c r="R244" i="2"/>
  <c r="S198" i="2"/>
  <c r="R198" i="2"/>
  <c r="Q168" i="2"/>
  <c r="L529" i="3" l="1"/>
  <c r="R528" i="3" s="1"/>
  <c r="L528" i="3"/>
  <c r="L526" i="3"/>
  <c r="Q528" i="3" l="1"/>
  <c r="R689" i="3"/>
  <c r="Q689" i="3"/>
  <c r="I688" i="3"/>
  <c r="P687" i="3"/>
  <c r="I687" i="3"/>
  <c r="R685" i="3"/>
  <c r="Q685" i="3"/>
  <c r="I684" i="3"/>
  <c r="P683" i="3"/>
  <c r="I683" i="3"/>
  <c r="R681" i="3"/>
  <c r="Q681" i="3"/>
  <c r="I680" i="3"/>
  <c r="P679" i="3"/>
  <c r="I679" i="3"/>
  <c r="R677" i="3"/>
  <c r="Q677" i="3"/>
  <c r="R675" i="3"/>
  <c r="Q675" i="3"/>
  <c r="I674" i="3"/>
  <c r="P673" i="3"/>
  <c r="I673" i="3"/>
  <c r="R671" i="3"/>
  <c r="Q671" i="3"/>
  <c r="I670" i="3"/>
  <c r="P669" i="3"/>
  <c r="I669" i="3"/>
  <c r="R667" i="3"/>
  <c r="Q667" i="3"/>
  <c r="I666" i="3"/>
  <c r="P665" i="3"/>
  <c r="I665" i="3"/>
  <c r="R643" i="3"/>
  <c r="Q643" i="3"/>
  <c r="I642" i="3"/>
  <c r="P641" i="3"/>
  <c r="I641" i="3"/>
  <c r="R639" i="3"/>
  <c r="Q639" i="3"/>
  <c r="I638" i="3"/>
  <c r="P637" i="3"/>
  <c r="I637" i="3"/>
  <c r="R635" i="3"/>
  <c r="Q635" i="3"/>
  <c r="I634" i="3"/>
  <c r="P633" i="3"/>
  <c r="I633" i="3"/>
  <c r="R544" i="3"/>
  <c r="Q544" i="3"/>
  <c r="I543" i="3"/>
  <c r="P542" i="3"/>
  <c r="I542" i="3"/>
  <c r="R540" i="3"/>
  <c r="Q540" i="3"/>
  <c r="I539" i="3"/>
  <c r="P538" i="3"/>
  <c r="I538" i="3"/>
  <c r="R536" i="3"/>
  <c r="Q536" i="3"/>
  <c r="I535" i="3"/>
  <c r="P534" i="3"/>
  <c r="I534" i="3"/>
  <c r="R532" i="3"/>
  <c r="Q532" i="3"/>
  <c r="I531" i="3"/>
  <c r="P530" i="3"/>
  <c r="I530" i="3"/>
  <c r="R522" i="3"/>
  <c r="Q522" i="3"/>
  <c r="R520" i="3"/>
  <c r="Q520" i="3"/>
  <c r="I519" i="3"/>
  <c r="P518" i="3"/>
  <c r="I518" i="3"/>
  <c r="R516" i="3"/>
  <c r="Q516" i="3"/>
  <c r="R514" i="3"/>
  <c r="Q514" i="3"/>
  <c r="I513" i="3"/>
  <c r="P512" i="3"/>
  <c r="I512" i="3"/>
  <c r="R510" i="3"/>
  <c r="Q510" i="3"/>
  <c r="I509" i="3"/>
  <c r="P508" i="3"/>
  <c r="I508" i="3"/>
  <c r="R506" i="3"/>
  <c r="Q506" i="3"/>
  <c r="I505" i="3"/>
  <c r="P504" i="3"/>
  <c r="I504" i="3"/>
  <c r="R502" i="3"/>
  <c r="Q502" i="3"/>
  <c r="I501" i="3"/>
  <c r="P500" i="3"/>
  <c r="I500" i="3"/>
  <c r="R243" i="3"/>
  <c r="Q243" i="3"/>
  <c r="I242" i="3"/>
  <c r="P241" i="3"/>
  <c r="I241" i="3"/>
  <c r="I160" i="3"/>
  <c r="I159" i="3"/>
  <c r="I88" i="3"/>
  <c r="I84" i="3"/>
  <c r="I83" i="3"/>
  <c r="Q1032" i="2"/>
  <c r="S1030" i="2"/>
  <c r="R1030" i="2"/>
  <c r="Q1028" i="2"/>
  <c r="S1020" i="2"/>
  <c r="R1020" i="2"/>
  <c r="Q1018" i="2"/>
  <c r="S1016" i="2"/>
  <c r="R1016" i="2"/>
  <c r="Q1014" i="2"/>
  <c r="S1012" i="2"/>
  <c r="R1012" i="2"/>
  <c r="Q1010" i="2"/>
  <c r="S1008" i="2"/>
  <c r="R1008" i="2"/>
  <c r="Q1006" i="2"/>
  <c r="S1004" i="2"/>
  <c r="R1004" i="2"/>
  <c r="Q1002" i="2"/>
  <c r="S1000" i="2"/>
  <c r="R1000" i="2"/>
  <c r="Q998" i="2"/>
  <c r="S996" i="2"/>
  <c r="R996" i="2"/>
  <c r="Q994" i="2"/>
  <c r="S992" i="2"/>
  <c r="R992" i="2"/>
  <c r="Q990" i="2"/>
  <c r="S988" i="2"/>
  <c r="R988" i="2"/>
  <c r="Q986" i="2"/>
  <c r="S984" i="2"/>
  <c r="R984" i="2"/>
  <c r="Q982" i="2"/>
  <c r="S980" i="2"/>
  <c r="R980" i="2"/>
  <c r="Q978" i="2"/>
  <c r="S976" i="2"/>
  <c r="R976" i="2"/>
  <c r="Q974" i="2"/>
  <c r="S972" i="2"/>
  <c r="R972" i="2"/>
  <c r="Q970" i="2"/>
  <c r="S968" i="2"/>
  <c r="R968" i="2"/>
  <c r="Q966" i="2"/>
  <c r="S964" i="2"/>
  <c r="R964" i="2"/>
  <c r="Q962" i="2"/>
  <c r="S960" i="2"/>
  <c r="R960" i="2"/>
  <c r="Q958" i="2"/>
  <c r="S956" i="2"/>
  <c r="R956" i="2"/>
  <c r="Q954" i="2"/>
  <c r="S748" i="2"/>
  <c r="R748" i="2"/>
  <c r="Q746" i="2"/>
  <c r="S744" i="2"/>
  <c r="R744" i="2"/>
  <c r="Q742" i="2"/>
  <c r="S740" i="2"/>
  <c r="R740" i="2"/>
  <c r="Q738" i="2"/>
  <c r="S736" i="2"/>
  <c r="R736" i="2"/>
  <c r="Q734" i="2"/>
  <c r="S732" i="2"/>
  <c r="R732" i="2"/>
  <c r="Q730" i="2"/>
  <c r="S728" i="2"/>
  <c r="R728" i="2"/>
  <c r="Q726" i="2"/>
  <c r="S708" i="2"/>
  <c r="R708" i="2"/>
  <c r="Q706" i="2"/>
  <c r="S704" i="2"/>
  <c r="R704" i="2"/>
  <c r="Q702" i="2"/>
  <c r="S700" i="2"/>
  <c r="R700" i="2"/>
  <c r="Q698" i="2"/>
  <c r="S696" i="2"/>
  <c r="R696" i="2"/>
  <c r="Q694" i="2"/>
  <c r="S692" i="2"/>
  <c r="R692" i="2"/>
  <c r="Q690" i="2"/>
  <c r="S688" i="2"/>
  <c r="R688" i="2"/>
  <c r="Q686" i="2"/>
  <c r="S684" i="2"/>
  <c r="R684" i="2"/>
  <c r="Q682" i="2"/>
  <c r="S680" i="2"/>
  <c r="R680" i="2"/>
  <c r="Q678" i="2"/>
  <c r="S676" i="2"/>
  <c r="R676" i="2"/>
  <c r="Q674" i="2"/>
  <c r="S672" i="2"/>
  <c r="R672" i="2"/>
  <c r="Q670" i="2"/>
  <c r="S668" i="2"/>
  <c r="R668" i="2"/>
  <c r="Q666" i="2"/>
  <c r="Q664" i="2"/>
  <c r="S658" i="2"/>
  <c r="R658" i="2"/>
  <c r="Q656" i="2"/>
  <c r="S634" i="2"/>
  <c r="R634" i="2"/>
  <c r="Q632" i="2"/>
  <c r="S630" i="2"/>
  <c r="R630" i="2"/>
  <c r="Q628" i="2"/>
  <c r="S626" i="2"/>
  <c r="R626" i="2"/>
  <c r="Q624" i="2"/>
  <c r="S622" i="2"/>
  <c r="R622" i="2"/>
  <c r="Q620" i="2"/>
  <c r="S561" i="2"/>
  <c r="R561" i="2"/>
  <c r="Q559" i="2"/>
  <c r="Q557" i="2"/>
  <c r="Q555" i="2"/>
  <c r="Q553" i="2"/>
  <c r="Q551" i="2"/>
  <c r="S549" i="2"/>
  <c r="R549" i="2"/>
  <c r="Q547" i="2"/>
  <c r="S545" i="2"/>
  <c r="R545" i="2"/>
  <c r="Q543" i="2"/>
  <c r="S541" i="2"/>
  <c r="R541" i="2"/>
  <c r="Q539" i="2"/>
  <c r="S537" i="2"/>
  <c r="R537" i="2"/>
  <c r="Q535" i="2"/>
  <c r="Q533" i="2"/>
  <c r="S531" i="2"/>
  <c r="R531" i="2"/>
  <c r="Q529" i="2"/>
  <c r="S521" i="2"/>
  <c r="R521" i="2"/>
  <c r="Q519" i="2"/>
  <c r="S517" i="2"/>
  <c r="R517" i="2"/>
  <c r="Q515" i="2"/>
  <c r="Q513" i="2"/>
  <c r="S505" i="2"/>
  <c r="R505" i="2"/>
  <c r="Q503" i="2"/>
  <c r="S501" i="2"/>
  <c r="R501" i="2"/>
  <c r="Q499" i="2"/>
  <c r="S497" i="2"/>
  <c r="R497" i="2"/>
  <c r="Q495" i="2"/>
  <c r="S493" i="2"/>
  <c r="R493" i="2"/>
  <c r="Q491" i="2"/>
  <c r="S489" i="2"/>
  <c r="R489" i="2"/>
  <c r="Q487" i="2"/>
  <c r="Q240" i="2"/>
  <c r="Q258" i="2"/>
  <c r="L777" i="3" l="1"/>
  <c r="L776" i="3"/>
  <c r="L775" i="3"/>
  <c r="I775" i="3"/>
  <c r="P774" i="3"/>
  <c r="L774" i="3"/>
  <c r="I774" i="3"/>
  <c r="L754" i="3"/>
  <c r="R753" i="3" s="1"/>
  <c r="L753" i="3"/>
  <c r="L752" i="3"/>
  <c r="I752" i="3"/>
  <c r="P751" i="3"/>
  <c r="L751" i="3"/>
  <c r="I751" i="3"/>
  <c r="L664" i="3"/>
  <c r="R663" i="3" s="1"/>
  <c r="L663" i="3"/>
  <c r="L662" i="3"/>
  <c r="I662" i="3"/>
  <c r="P661" i="3"/>
  <c r="L661" i="3"/>
  <c r="I661" i="3"/>
  <c r="L660" i="3"/>
  <c r="R659" i="3" s="1"/>
  <c r="L659" i="3"/>
  <c r="L658" i="3"/>
  <c r="I658" i="3"/>
  <c r="P657" i="3"/>
  <c r="L657" i="3"/>
  <c r="I657" i="3"/>
  <c r="L656" i="3"/>
  <c r="L655" i="3"/>
  <c r="L654" i="3"/>
  <c r="I654" i="3"/>
  <c r="P653" i="3"/>
  <c r="L653" i="3"/>
  <c r="I653" i="3"/>
  <c r="L652" i="3"/>
  <c r="L651" i="3"/>
  <c r="L650" i="3"/>
  <c r="I650" i="3"/>
  <c r="P649" i="3"/>
  <c r="L649" i="3"/>
  <c r="I649" i="3"/>
  <c r="L648" i="3"/>
  <c r="R647" i="3" s="1"/>
  <c r="L647" i="3"/>
  <c r="L646" i="3"/>
  <c r="I646" i="3"/>
  <c r="P645" i="3"/>
  <c r="L645" i="3"/>
  <c r="I645" i="3"/>
  <c r="R526" i="3"/>
  <c r="L525" i="3"/>
  <c r="I525" i="3"/>
  <c r="P524" i="3"/>
  <c r="L524" i="3"/>
  <c r="I524" i="3"/>
  <c r="L317" i="3"/>
  <c r="L316" i="3"/>
  <c r="L315" i="3"/>
  <c r="I315" i="3"/>
  <c r="P314" i="3"/>
  <c r="L314" i="3"/>
  <c r="I314" i="3"/>
  <c r="L308" i="3"/>
  <c r="L307" i="3"/>
  <c r="L306" i="3"/>
  <c r="I306" i="3"/>
  <c r="P305" i="3"/>
  <c r="L305" i="3"/>
  <c r="I305" i="3"/>
  <c r="R239" i="3"/>
  <c r="L238" i="3"/>
  <c r="I238" i="3"/>
  <c r="P237" i="3"/>
  <c r="L237" i="3"/>
  <c r="L232" i="3"/>
  <c r="P231" i="3"/>
  <c r="L230" i="3"/>
  <c r="I230" i="3"/>
  <c r="P229" i="3"/>
  <c r="L229" i="3"/>
  <c r="I229" i="3"/>
  <c r="L228" i="3"/>
  <c r="P227" i="3"/>
  <c r="L227" i="3"/>
  <c r="L226" i="3"/>
  <c r="I226" i="3"/>
  <c r="P225" i="3"/>
  <c r="L225" i="3"/>
  <c r="I225" i="3"/>
  <c r="L224" i="3"/>
  <c r="L223" i="3"/>
  <c r="L222" i="3"/>
  <c r="I222" i="3"/>
  <c r="P221" i="3"/>
  <c r="L221" i="3"/>
  <c r="I221" i="3"/>
  <c r="L220" i="3"/>
  <c r="I220" i="3"/>
  <c r="L219" i="3"/>
  <c r="I219" i="3"/>
  <c r="L218" i="3"/>
  <c r="R217" i="3" s="1"/>
  <c r="L217" i="3"/>
  <c r="L216" i="3"/>
  <c r="R215" i="3" s="1"/>
  <c r="L215" i="3"/>
  <c r="L214" i="3"/>
  <c r="R213" i="3" s="1"/>
  <c r="L213" i="3"/>
  <c r="L212" i="3"/>
  <c r="I212" i="3"/>
  <c r="P211" i="3"/>
  <c r="L211" i="3"/>
  <c r="I211" i="3"/>
  <c r="L210" i="3"/>
  <c r="I210" i="3"/>
  <c r="L209" i="3"/>
  <c r="I209" i="3"/>
  <c r="R207" i="3"/>
  <c r="L207" i="3"/>
  <c r="L206" i="3"/>
  <c r="I206" i="3"/>
  <c r="P205" i="3"/>
  <c r="L205" i="3"/>
  <c r="I205" i="3"/>
  <c r="L204" i="3"/>
  <c r="L203" i="3"/>
  <c r="L202" i="3"/>
  <c r="I202" i="3"/>
  <c r="P201" i="3"/>
  <c r="L201" i="3"/>
  <c r="I201" i="3"/>
  <c r="L200" i="3"/>
  <c r="L199" i="3"/>
  <c r="L198" i="3"/>
  <c r="I198" i="3"/>
  <c r="P197" i="3"/>
  <c r="L197" i="3"/>
  <c r="I197" i="3"/>
  <c r="L196" i="3"/>
  <c r="R195" i="3" s="1"/>
  <c r="L195" i="3"/>
  <c r="L194" i="3"/>
  <c r="I194" i="3"/>
  <c r="P193" i="3"/>
  <c r="L193" i="3"/>
  <c r="I193" i="3"/>
  <c r="L192" i="3"/>
  <c r="L191" i="3"/>
  <c r="L190" i="3"/>
  <c r="I190" i="3"/>
  <c r="P189" i="3"/>
  <c r="L189" i="3"/>
  <c r="I189" i="3"/>
  <c r="L188" i="3"/>
  <c r="L187" i="3"/>
  <c r="L186" i="3"/>
  <c r="I186" i="3"/>
  <c r="P185" i="3"/>
  <c r="L185" i="3"/>
  <c r="I185" i="3"/>
  <c r="L184" i="3"/>
  <c r="L183" i="3"/>
  <c r="L182" i="3"/>
  <c r="I182" i="3"/>
  <c r="P181" i="3"/>
  <c r="L181" i="3"/>
  <c r="I181" i="3"/>
  <c r="L180" i="3"/>
  <c r="I180" i="3"/>
  <c r="P179" i="3"/>
  <c r="L179" i="3"/>
  <c r="I179" i="3"/>
  <c r="L178" i="3"/>
  <c r="L177" i="3"/>
  <c r="L176" i="3"/>
  <c r="I176" i="3"/>
  <c r="P175" i="3"/>
  <c r="L175" i="3"/>
  <c r="I175" i="3"/>
  <c r="L174" i="3"/>
  <c r="L173" i="3"/>
  <c r="L172" i="3"/>
  <c r="I172" i="3"/>
  <c r="P171" i="3"/>
  <c r="L171" i="3"/>
  <c r="I171" i="3"/>
  <c r="L158" i="3"/>
  <c r="R157" i="3" s="1"/>
  <c r="L157" i="3"/>
  <c r="L156" i="3"/>
  <c r="I156" i="3"/>
  <c r="P155" i="3"/>
  <c r="L155" i="3"/>
  <c r="I155" i="3"/>
  <c r="L154" i="3"/>
  <c r="R153" i="3" s="1"/>
  <c r="L153" i="3"/>
  <c r="L152" i="3"/>
  <c r="I152" i="3"/>
  <c r="P151" i="3"/>
  <c r="L151" i="3"/>
  <c r="I151" i="3"/>
  <c r="L150" i="3"/>
  <c r="L149" i="3"/>
  <c r="L148" i="3"/>
  <c r="I148" i="3"/>
  <c r="P147" i="3"/>
  <c r="L147" i="3"/>
  <c r="I147" i="3"/>
  <c r="L146" i="3"/>
  <c r="R145" i="3" s="1"/>
  <c r="L145" i="3"/>
  <c r="L144" i="3"/>
  <c r="I144" i="3"/>
  <c r="P143" i="3"/>
  <c r="L143" i="3"/>
  <c r="I143" i="3"/>
  <c r="L142" i="3"/>
  <c r="R141" i="3" s="1"/>
  <c r="L141" i="3"/>
  <c r="L140" i="3"/>
  <c r="P139" i="3"/>
  <c r="L139" i="3"/>
  <c r="L130" i="3"/>
  <c r="R129" i="3" s="1"/>
  <c r="L129" i="3"/>
  <c r="R127" i="3"/>
  <c r="L127" i="3"/>
  <c r="Q127" i="3" s="1"/>
  <c r="L122" i="3"/>
  <c r="I122" i="3"/>
  <c r="P121" i="3"/>
  <c r="L121" i="3"/>
  <c r="I121" i="3"/>
  <c r="L120" i="3"/>
  <c r="L119" i="3"/>
  <c r="R119" i="3" s="1"/>
  <c r="L116" i="3"/>
  <c r="I116" i="3"/>
  <c r="P115" i="3"/>
  <c r="L115" i="3"/>
  <c r="I115" i="3"/>
  <c r="L110" i="3"/>
  <c r="R109" i="3" s="1"/>
  <c r="L109" i="3"/>
  <c r="L108" i="3"/>
  <c r="I108" i="3"/>
  <c r="P107" i="3"/>
  <c r="L107" i="3"/>
  <c r="I107" i="3"/>
  <c r="L106" i="3"/>
  <c r="I106" i="3"/>
  <c r="P105" i="3"/>
  <c r="L105" i="3"/>
  <c r="I105" i="3"/>
  <c r="L104" i="3"/>
  <c r="R103" i="3" s="1"/>
  <c r="L103" i="3"/>
  <c r="L102" i="3"/>
  <c r="I102" i="3"/>
  <c r="P101" i="3"/>
  <c r="L101" i="3"/>
  <c r="I101" i="3"/>
  <c r="L100" i="3"/>
  <c r="I100" i="3"/>
  <c r="P99" i="3"/>
  <c r="L99" i="3"/>
  <c r="I99" i="3"/>
  <c r="L98" i="3"/>
  <c r="L97" i="3"/>
  <c r="L96" i="3"/>
  <c r="I96" i="3"/>
  <c r="P95" i="3"/>
  <c r="L95" i="3"/>
  <c r="I95" i="3"/>
  <c r="L94" i="3"/>
  <c r="L93" i="3"/>
  <c r="L92" i="3"/>
  <c r="I92" i="3"/>
  <c r="P91" i="3"/>
  <c r="L91" i="3"/>
  <c r="I91" i="3"/>
  <c r="L60" i="3"/>
  <c r="L59" i="3"/>
  <c r="L58" i="3"/>
  <c r="L57" i="3"/>
  <c r="L56" i="3"/>
  <c r="I56" i="3"/>
  <c r="P55" i="3"/>
  <c r="L55" i="3"/>
  <c r="I55" i="3"/>
  <c r="Q53" i="3"/>
  <c r="L51" i="3"/>
  <c r="Q51" i="3" s="1"/>
  <c r="L50" i="3"/>
  <c r="I50" i="3"/>
  <c r="P49" i="3"/>
  <c r="L49" i="3"/>
  <c r="I49" i="3"/>
  <c r="L48" i="3"/>
  <c r="I48" i="3"/>
  <c r="P47" i="3"/>
  <c r="L47" i="3"/>
  <c r="I47" i="3"/>
  <c r="Q45" i="3"/>
  <c r="L43" i="3"/>
  <c r="Q43" i="3" s="1"/>
  <c r="L42" i="3"/>
  <c r="I42" i="3"/>
  <c r="P41" i="3"/>
  <c r="L41" i="3"/>
  <c r="I41" i="3"/>
  <c r="L40" i="3"/>
  <c r="I40" i="3"/>
  <c r="P39" i="3"/>
  <c r="L39" i="3"/>
  <c r="I39" i="3"/>
  <c r="Q902" i="2"/>
  <c r="Q889" i="2"/>
  <c r="Q887" i="2"/>
  <c r="S863" i="2"/>
  <c r="R863" i="2"/>
  <c r="Q861" i="2"/>
  <c r="Q832" i="2"/>
  <c r="R830" i="2"/>
  <c r="Q724" i="2"/>
  <c r="S722" i="2"/>
  <c r="R722" i="2"/>
  <c r="S720" i="2"/>
  <c r="R720" i="2"/>
  <c r="Q718" i="2"/>
  <c r="S716" i="2"/>
  <c r="R716" i="2"/>
  <c r="Q714" i="2"/>
  <c r="S712" i="2"/>
  <c r="R712" i="2"/>
  <c r="Q710" i="2"/>
  <c r="S527" i="2"/>
  <c r="R527" i="2"/>
  <c r="Q525" i="2"/>
  <c r="Q425" i="2"/>
  <c r="Q378" i="2"/>
  <c r="Q337" i="2"/>
  <c r="Q335" i="2"/>
  <c r="Q328" i="2"/>
  <c r="S274" i="2"/>
  <c r="R274" i="2"/>
  <c r="Q272" i="2"/>
  <c r="Q270" i="2"/>
  <c r="Q268" i="2"/>
  <c r="S256" i="2"/>
  <c r="R256" i="2"/>
  <c r="Q254" i="2"/>
  <c r="Q246" i="2"/>
  <c r="Q242" i="2"/>
  <c r="S238" i="2"/>
  <c r="R238" i="2"/>
  <c r="Q236" i="2"/>
  <c r="S226" i="2"/>
  <c r="R226" i="2"/>
  <c r="Q224" i="2"/>
  <c r="Q222" i="2"/>
  <c r="S206" i="2"/>
  <c r="R206" i="2"/>
  <c r="Q204" i="2"/>
  <c r="S202" i="2"/>
  <c r="R202" i="2"/>
  <c r="Q200" i="2"/>
  <c r="Q196" i="2"/>
  <c r="S194" i="2"/>
  <c r="R194" i="2"/>
  <c r="Q192" i="2"/>
  <c r="S190" i="2"/>
  <c r="R190" i="2"/>
  <c r="Q188" i="2"/>
  <c r="S186" i="2"/>
  <c r="R186" i="2"/>
  <c r="Q184" i="2"/>
  <c r="S182" i="2"/>
  <c r="R182" i="2"/>
  <c r="Q180" i="2"/>
  <c r="S178" i="2"/>
  <c r="R178" i="2"/>
  <c r="Q176" i="2"/>
  <c r="S174" i="2"/>
  <c r="R174" i="2"/>
  <c r="Q172" i="2"/>
  <c r="S170" i="2"/>
  <c r="R170" i="2"/>
  <c r="S166" i="2"/>
  <c r="R166" i="2"/>
  <c r="Q164" i="2"/>
  <c r="Q154" i="2"/>
  <c r="S152" i="2"/>
  <c r="R152" i="2"/>
  <c r="Q150" i="2"/>
  <c r="S140" i="2"/>
  <c r="R140" i="2"/>
  <c r="Q138" i="2"/>
  <c r="Q136" i="2"/>
  <c r="Q134" i="2"/>
  <c r="S132" i="2"/>
  <c r="R132" i="2"/>
  <c r="Q130" i="2"/>
  <c r="S128" i="2"/>
  <c r="R128" i="2"/>
  <c r="Q126" i="2"/>
  <c r="S124" i="2"/>
  <c r="R124" i="2"/>
  <c r="Q122" i="2"/>
  <c r="S116" i="2"/>
  <c r="R116" i="2"/>
  <c r="Q114" i="2"/>
  <c r="S112" i="2"/>
  <c r="R112" i="2"/>
  <c r="Q110" i="2"/>
  <c r="S108" i="2"/>
  <c r="R108" i="2"/>
  <c r="Q106" i="2"/>
  <c r="Q104" i="2"/>
  <c r="S98" i="2"/>
  <c r="R98" i="2"/>
  <c r="Q96" i="2"/>
  <c r="Q94" i="2"/>
  <c r="S92" i="2"/>
  <c r="R92" i="2"/>
  <c r="Q90" i="2"/>
  <c r="S88" i="2"/>
  <c r="R88" i="2"/>
  <c r="Q86" i="2"/>
  <c r="O85" i="2"/>
  <c r="O84" i="2"/>
  <c r="Q82" i="2"/>
  <c r="Q80" i="2"/>
  <c r="S78" i="2"/>
  <c r="R78" i="2"/>
  <c r="Q76" i="2"/>
  <c r="Q74" i="2"/>
  <c r="S72" i="2"/>
  <c r="R72" i="2"/>
  <c r="Q70" i="2"/>
  <c r="S68" i="2"/>
  <c r="R68" i="2"/>
  <c r="Q66" i="2"/>
  <c r="S64" i="2"/>
  <c r="R64" i="2"/>
  <c r="Q62" i="2"/>
  <c r="Q47" i="2"/>
  <c r="Q45" i="2"/>
  <c r="R651" i="3" l="1"/>
  <c r="O651" i="3"/>
  <c r="R97" i="3"/>
  <c r="Q97" i="3"/>
  <c r="R173" i="3"/>
  <c r="Q173" i="3"/>
  <c r="Q647" i="3"/>
  <c r="Q753" i="3"/>
  <c r="Q651" i="3"/>
  <c r="Q663" i="3"/>
  <c r="Q655" i="3"/>
  <c r="Q659" i="3"/>
  <c r="R655" i="3"/>
  <c r="Q217" i="3"/>
  <c r="Q526" i="3"/>
  <c r="Q239" i="3"/>
  <c r="Q191" i="3"/>
  <c r="Q187" i="3"/>
  <c r="Q157" i="3"/>
  <c r="Q177" i="3"/>
  <c r="R191" i="3"/>
  <c r="Q199" i="3"/>
  <c r="Q183" i="3"/>
  <c r="Q149" i="3"/>
  <c r="Q203" i="3"/>
  <c r="Q207" i="3"/>
  <c r="Q141" i="3"/>
  <c r="Q145" i="3"/>
  <c r="R187" i="3"/>
  <c r="Q195" i="3"/>
  <c r="R203" i="3"/>
  <c r="Q213" i="3"/>
  <c r="Q215" i="3"/>
  <c r="R177" i="3"/>
  <c r="R183" i="3"/>
  <c r="R199" i="3"/>
  <c r="Q109" i="3"/>
  <c r="Q119" i="3"/>
  <c r="Q153" i="3"/>
  <c r="R149" i="3"/>
  <c r="Q129" i="3"/>
  <c r="Q57" i="3"/>
  <c r="Q93" i="3"/>
  <c r="Q103" i="3"/>
  <c r="Q59" i="3"/>
  <c r="S84" i="2"/>
  <c r="R84" i="2"/>
  <c r="I26" i="3"/>
  <c r="I6" i="3" l="1"/>
  <c r="I14" i="3"/>
  <c r="S15" i="2"/>
  <c r="R15" i="2"/>
  <c r="Q13" i="2"/>
  <c r="I840" i="3" l="1"/>
  <c r="P839" i="3"/>
  <c r="I839" i="3"/>
  <c r="R837" i="3"/>
  <c r="Q837" i="3"/>
  <c r="I836" i="3"/>
  <c r="P835" i="3"/>
  <c r="I835" i="3"/>
  <c r="I825" i="3"/>
  <c r="I824" i="3"/>
  <c r="I791" i="3"/>
  <c r="P790" i="3"/>
  <c r="I790" i="3"/>
  <c r="I771" i="3"/>
  <c r="I770" i="3"/>
  <c r="I736" i="3"/>
  <c r="I735" i="3"/>
  <c r="I728" i="3"/>
  <c r="I727" i="3"/>
  <c r="I697" i="3"/>
  <c r="I696" i="3"/>
  <c r="I693" i="3"/>
  <c r="I692" i="3"/>
  <c r="I630" i="3"/>
  <c r="I629" i="3"/>
  <c r="I626" i="3"/>
  <c r="I625" i="3"/>
  <c r="I622" i="3"/>
  <c r="I621" i="3"/>
  <c r="I618" i="3"/>
  <c r="I617" i="3"/>
  <c r="I614" i="3"/>
  <c r="I613" i="3"/>
  <c r="I609" i="3"/>
  <c r="I610" i="3"/>
  <c r="I606" i="3"/>
  <c r="I605" i="3"/>
  <c r="R598" i="3"/>
  <c r="Q598" i="3"/>
  <c r="I595" i="3"/>
  <c r="P594" i="3"/>
  <c r="I594" i="3"/>
  <c r="I593" i="3"/>
  <c r="P592" i="3"/>
  <c r="I592" i="3"/>
  <c r="I552" i="3"/>
  <c r="P551" i="3"/>
  <c r="I551" i="3"/>
  <c r="R549" i="3"/>
  <c r="Q549" i="3"/>
  <c r="I548" i="3"/>
  <c r="P547" i="3"/>
  <c r="I547" i="3"/>
  <c r="I499" i="3"/>
  <c r="P498" i="3"/>
  <c r="I498" i="3"/>
  <c r="R496" i="3"/>
  <c r="Q496" i="3"/>
  <c r="I495" i="3"/>
  <c r="P494" i="3"/>
  <c r="I494" i="3"/>
  <c r="I490" i="3"/>
  <c r="I489" i="3"/>
  <c r="I482" i="3"/>
  <c r="I481" i="3"/>
  <c r="R463" i="3"/>
  <c r="Q463" i="3"/>
  <c r="I462" i="3"/>
  <c r="P461" i="3"/>
  <c r="I461" i="3"/>
  <c r="I466" i="3"/>
  <c r="I465" i="3"/>
  <c r="I450" i="3"/>
  <c r="I449" i="3"/>
  <c r="I441" i="3"/>
  <c r="I437" i="3"/>
  <c r="I438" i="3"/>
  <c r="I434" i="3"/>
  <c r="I433" i="3"/>
  <c r="I368" i="3"/>
  <c r="P367" i="3"/>
  <c r="I367" i="3"/>
  <c r="R365" i="3"/>
  <c r="Q365" i="3"/>
  <c r="I364" i="3"/>
  <c r="P363" i="3"/>
  <c r="I363" i="3"/>
  <c r="I323" i="3"/>
  <c r="P322" i="3"/>
  <c r="I322" i="3"/>
  <c r="R320" i="3"/>
  <c r="Q320" i="3"/>
  <c r="I319" i="3"/>
  <c r="P318" i="3"/>
  <c r="I318" i="3"/>
  <c r="I260" i="3"/>
  <c r="I259" i="3"/>
  <c r="I256" i="3"/>
  <c r="I255" i="3"/>
  <c r="I310" i="3"/>
  <c r="I309" i="3"/>
  <c r="I82" i="3"/>
  <c r="I81" i="3"/>
  <c r="I76" i="3"/>
  <c r="I75" i="3"/>
  <c r="I78" i="3"/>
  <c r="I77" i="3"/>
  <c r="I72" i="3"/>
  <c r="I71" i="3"/>
  <c r="I135" i="3"/>
  <c r="I136" i="3"/>
  <c r="I132" i="3"/>
  <c r="I131" i="3"/>
  <c r="I34" i="3"/>
  <c r="Q1026" i="2"/>
  <c r="S1024" i="2"/>
  <c r="R1024" i="2"/>
  <c r="Q1022" i="2"/>
  <c r="Q943" i="2"/>
  <c r="S867" i="2"/>
  <c r="S865" i="2"/>
  <c r="R865" i="2"/>
  <c r="Q820" i="2"/>
  <c r="S818" i="2"/>
  <c r="R818" i="2"/>
  <c r="Q816" i="2"/>
  <c r="S814" i="2"/>
  <c r="R814" i="2"/>
  <c r="Q812" i="2"/>
  <c r="S765" i="2"/>
  <c r="R765" i="2"/>
  <c r="Q763" i="2"/>
  <c r="S662" i="2"/>
  <c r="R662" i="2"/>
  <c r="Q660" i="2"/>
  <c r="S654" i="2"/>
  <c r="R654" i="2"/>
  <c r="Q652" i="2"/>
  <c r="S650" i="2"/>
  <c r="R650" i="2"/>
  <c r="Q648" i="2"/>
  <c r="Q615" i="2"/>
  <c r="Q596" i="2"/>
  <c r="S594" i="2"/>
  <c r="R594" i="2"/>
  <c r="Q592" i="2"/>
  <c r="Q511" i="2"/>
  <c r="S509" i="2"/>
  <c r="R509" i="2"/>
  <c r="Q507" i="2"/>
  <c r="S432" i="2"/>
  <c r="S436" i="2"/>
  <c r="S434" i="2"/>
  <c r="S430" i="2"/>
  <c r="Q484" i="2"/>
  <c r="S482" i="2"/>
  <c r="R482" i="2"/>
  <c r="Q480" i="2"/>
  <c r="R430" i="2"/>
  <c r="Q428" i="2"/>
  <c r="Q404" i="2"/>
  <c r="S402" i="2"/>
  <c r="R402" i="2"/>
  <c r="Q400" i="2"/>
  <c r="Q373" i="2"/>
  <c r="S371" i="2"/>
  <c r="R371" i="2"/>
  <c r="Q369" i="2"/>
  <c r="Q326" i="2"/>
  <c r="S324" i="2"/>
  <c r="R324" i="2"/>
  <c r="Q322" i="2"/>
  <c r="S148" i="2"/>
  <c r="R148" i="2"/>
  <c r="Q146" i="2"/>
  <c r="R56" i="2"/>
  <c r="I831" i="3" l="1"/>
  <c r="I830" i="3"/>
  <c r="I821" i="3"/>
  <c r="I820" i="3"/>
  <c r="I817" i="3"/>
  <c r="I816" i="3"/>
  <c r="I813" i="3"/>
  <c r="I812" i="3"/>
  <c r="I809" i="3"/>
  <c r="I808" i="3"/>
  <c r="I805" i="3"/>
  <c r="I804" i="3"/>
  <c r="I801" i="3"/>
  <c r="I800" i="3"/>
  <c r="I797" i="3"/>
  <c r="I796" i="3"/>
  <c r="I793" i="3"/>
  <c r="I756" i="3"/>
  <c r="I755" i="3"/>
  <c r="I766" i="3"/>
  <c r="I765" i="3"/>
  <c r="I760" i="3"/>
  <c r="I759" i="3"/>
  <c r="I748" i="3"/>
  <c r="I747" i="3"/>
  <c r="I742" i="3"/>
  <c r="I741" i="3"/>
  <c r="I740" i="3"/>
  <c r="I739" i="3"/>
  <c r="I724" i="3"/>
  <c r="I723" i="3"/>
  <c r="I718" i="3"/>
  <c r="I717" i="3"/>
  <c r="I701" i="3"/>
  <c r="Q328" i="3" l="1"/>
  <c r="Q348" i="3"/>
  <c r="Q346" i="3"/>
  <c r="Q350" i="3"/>
  <c r="Q352" i="3"/>
  <c r="R360" i="3"/>
  <c r="I326" i="3"/>
  <c r="I325" i="3"/>
  <c r="S365" i="2"/>
  <c r="S363" i="2"/>
  <c r="S361" i="2"/>
  <c r="R363" i="2"/>
  <c r="R358" i="3"/>
  <c r="Q358" i="3"/>
  <c r="I327" i="3" l="1"/>
  <c r="P326" i="3"/>
  <c r="R346" i="3"/>
  <c r="R350" i="3"/>
  <c r="R348" i="3"/>
  <c r="P324" i="3"/>
  <c r="I324" i="3"/>
  <c r="P371" i="3"/>
  <c r="P369" i="3"/>
  <c r="S412" i="2"/>
  <c r="S408" i="2"/>
  <c r="Q406" i="2"/>
  <c r="R393" i="3"/>
  <c r="S398" i="2"/>
  <c r="R381" i="3"/>
  <c r="I379" i="3"/>
  <c r="Q377" i="3"/>
  <c r="R377" i="3"/>
  <c r="R375" i="3"/>
  <c r="R373" i="3"/>
  <c r="Q373" i="3"/>
  <c r="Q375" i="3"/>
  <c r="R399" i="3"/>
  <c r="R389" i="3"/>
  <c r="R385" i="3"/>
  <c r="S418" i="2"/>
  <c r="S394" i="2"/>
  <c r="R412" i="2"/>
  <c r="R408" i="2"/>
  <c r="I402" i="3"/>
  <c r="I401" i="3"/>
  <c r="Q386" i="2"/>
  <c r="R388" i="2"/>
  <c r="S388" i="2"/>
  <c r="S265" i="2"/>
  <c r="I246" i="3"/>
  <c r="Q263" i="2"/>
  <c r="I294" i="3" l="1"/>
  <c r="I293" i="3"/>
  <c r="I290" i="3"/>
  <c r="I289" i="3"/>
  <c r="I286" i="3"/>
  <c r="I285" i="3"/>
  <c r="I282" i="3"/>
  <c r="I281" i="3"/>
  <c r="I278" i="3"/>
  <c r="I277" i="3"/>
  <c r="I274" i="3"/>
  <c r="I273" i="3"/>
  <c r="I270" i="3"/>
  <c r="I269" i="3"/>
  <c r="I266" i="3"/>
  <c r="I265" i="3"/>
  <c r="R113" i="3" l="1"/>
  <c r="S454" i="2" l="1"/>
  <c r="S458" i="2"/>
  <c r="S474" i="2"/>
  <c r="S478" i="2"/>
  <c r="S761" i="2"/>
  <c r="S773" i="2"/>
  <c r="S777" i="2"/>
  <c r="S786" i="2"/>
  <c r="S828" i="2"/>
  <c r="S850" i="2"/>
  <c r="S854" i="2"/>
  <c r="S877" i="2"/>
  <c r="S881" i="2"/>
  <c r="S951" i="2"/>
  <c r="R828" i="3"/>
  <c r="R826" i="3"/>
  <c r="P792" i="3"/>
  <c r="P796" i="3"/>
  <c r="P800" i="3"/>
  <c r="P804" i="3"/>
  <c r="P808" i="3"/>
  <c r="P812" i="3"/>
  <c r="P816" i="3"/>
  <c r="P820" i="3"/>
  <c r="P824" i="3"/>
  <c r="P830" i="3"/>
  <c r="R794" i="3"/>
  <c r="R798" i="3"/>
  <c r="R802" i="3"/>
  <c r="R806" i="3"/>
  <c r="R810" i="3"/>
  <c r="R814" i="3"/>
  <c r="R818" i="3"/>
  <c r="R822" i="3"/>
  <c r="R832" i="3"/>
  <c r="Q794" i="3"/>
  <c r="Q798" i="3"/>
  <c r="Q802" i="3"/>
  <c r="Q806" i="3"/>
  <c r="Q810" i="3"/>
  <c r="Q814" i="3"/>
  <c r="Q818" i="3"/>
  <c r="Q822" i="3"/>
  <c r="Q826" i="3"/>
  <c r="Q828" i="3"/>
  <c r="Q832" i="3"/>
  <c r="R780" i="3"/>
  <c r="P778" i="3"/>
  <c r="Q780" i="3"/>
  <c r="P770" i="3"/>
  <c r="P741" i="3"/>
  <c r="R749" i="3"/>
  <c r="R767" i="3"/>
  <c r="R745" i="3"/>
  <c r="R743" i="3"/>
  <c r="R733" i="3"/>
  <c r="R731" i="3"/>
  <c r="R729" i="3"/>
  <c r="R721" i="3"/>
  <c r="R719" i="3"/>
  <c r="R702" i="3"/>
  <c r="R725" i="3"/>
  <c r="R737" i="3"/>
  <c r="R757" i="3"/>
  <c r="R761" i="3"/>
  <c r="Q719" i="3"/>
  <c r="Q721" i="3"/>
  <c r="Q725" i="3"/>
  <c r="Q729" i="3"/>
  <c r="Q731" i="3"/>
  <c r="Q733" i="3"/>
  <c r="Q737" i="3"/>
  <c r="Q743" i="3"/>
  <c r="Q745" i="3"/>
  <c r="Q749" i="3"/>
  <c r="Q757" i="3"/>
  <c r="Q761" i="3"/>
  <c r="Q767" i="3"/>
  <c r="P717" i="3"/>
  <c r="P723" i="3"/>
  <c r="P727" i="3"/>
  <c r="P735" i="3"/>
  <c r="P739" i="3"/>
  <c r="P747" i="3"/>
  <c r="P755" i="3"/>
  <c r="P759" i="3"/>
  <c r="P765" i="3"/>
  <c r="Q702" i="3"/>
  <c r="P696" i="3"/>
  <c r="P700" i="3"/>
  <c r="R694" i="3"/>
  <c r="Q694" i="3"/>
  <c r="P692" i="3"/>
  <c r="R611" i="3"/>
  <c r="R615" i="3"/>
  <c r="R619" i="3"/>
  <c r="Q611" i="3"/>
  <c r="Q615" i="3"/>
  <c r="Q619" i="3"/>
  <c r="P609" i="3"/>
  <c r="P613" i="3"/>
  <c r="P617" i="3"/>
  <c r="P621" i="3"/>
  <c r="P625" i="3"/>
  <c r="P629" i="3"/>
  <c r="R607" i="3"/>
  <c r="Q607" i="3"/>
  <c r="P605" i="3"/>
  <c r="R602" i="3"/>
  <c r="P600" i="3"/>
  <c r="Q602" i="3"/>
  <c r="R471" i="3"/>
  <c r="R475" i="3"/>
  <c r="R487" i="3"/>
  <c r="R491" i="3"/>
  <c r="R439" i="3"/>
  <c r="R443" i="3"/>
  <c r="R447" i="3"/>
  <c r="R451" i="3"/>
  <c r="R459" i="3"/>
  <c r="R467" i="3"/>
  <c r="R479" i="3"/>
  <c r="R483" i="3"/>
  <c r="Q439" i="3"/>
  <c r="Q443" i="3"/>
  <c r="Q447" i="3"/>
  <c r="Q451" i="3"/>
  <c r="Q459" i="3"/>
  <c r="Q467" i="3"/>
  <c r="Q471" i="3"/>
  <c r="Q475" i="3"/>
  <c r="Q479" i="3"/>
  <c r="Q483" i="3"/>
  <c r="Q487" i="3"/>
  <c r="Q491" i="3"/>
  <c r="P437" i="3"/>
  <c r="P441" i="3"/>
  <c r="P445" i="3"/>
  <c r="P449" i="3"/>
  <c r="P453" i="3"/>
  <c r="P457" i="3"/>
  <c r="P465" i="3"/>
  <c r="P469" i="3"/>
  <c r="P473" i="3"/>
  <c r="P477" i="3"/>
  <c r="P481" i="3"/>
  <c r="P485" i="3"/>
  <c r="P489" i="3"/>
  <c r="R435" i="3"/>
  <c r="Q435" i="3"/>
  <c r="P433" i="3"/>
  <c r="R409" i="3"/>
  <c r="R411" i="3"/>
  <c r="P405" i="3"/>
  <c r="P397" i="3"/>
  <c r="R383" i="3"/>
  <c r="R403" i="3"/>
  <c r="Q381" i="3"/>
  <c r="Q383" i="3"/>
  <c r="Q385" i="3"/>
  <c r="Q389" i="3"/>
  <c r="Q393" i="3"/>
  <c r="Q399" i="3"/>
  <c r="Q403" i="3"/>
  <c r="Q409" i="3"/>
  <c r="Q411" i="3"/>
  <c r="P379" i="3"/>
  <c r="P387" i="3"/>
  <c r="P391" i="3"/>
  <c r="P395" i="3"/>
  <c r="P401" i="3"/>
  <c r="P407" i="3"/>
  <c r="P413" i="3"/>
  <c r="P356" i="3"/>
  <c r="Q360" i="3"/>
  <c r="P354" i="3"/>
  <c r="R311" i="3"/>
  <c r="R283" i="3"/>
  <c r="P277" i="3"/>
  <c r="R263" i="3"/>
  <c r="Q257" i="3"/>
  <c r="R257" i="3"/>
  <c r="R267" i="3"/>
  <c r="R271" i="3"/>
  <c r="R275" i="3"/>
  <c r="R279" i="3"/>
  <c r="R287" i="3"/>
  <c r="R291" i="3"/>
  <c r="R295" i="3"/>
  <c r="Q263" i="3"/>
  <c r="Q267" i="3"/>
  <c r="Q271" i="3"/>
  <c r="Q275" i="3"/>
  <c r="Q279" i="3"/>
  <c r="Q283" i="3"/>
  <c r="Q287" i="3"/>
  <c r="Q291" i="3"/>
  <c r="Q295" i="3"/>
  <c r="Q311" i="3"/>
  <c r="P259" i="3"/>
  <c r="P261" i="3"/>
  <c r="P265" i="3"/>
  <c r="P269" i="3"/>
  <c r="P273" i="3"/>
  <c r="P281" i="3"/>
  <c r="P285" i="3"/>
  <c r="P289" i="3"/>
  <c r="P293" i="3"/>
  <c r="P309" i="3"/>
  <c r="P255" i="3"/>
  <c r="P248" i="3"/>
  <c r="P246" i="3"/>
  <c r="P159" i="3"/>
  <c r="R252" i="3"/>
  <c r="R250" i="3"/>
  <c r="Q250" i="3"/>
  <c r="R161" i="3"/>
  <c r="Q252" i="3"/>
  <c r="Q161" i="3"/>
  <c r="R133" i="3"/>
  <c r="R137" i="3"/>
  <c r="Q113" i="3"/>
  <c r="Q133" i="3"/>
  <c r="Q137" i="3"/>
  <c r="P131" i="3"/>
  <c r="P135" i="3"/>
  <c r="P111" i="3"/>
  <c r="R79" i="3"/>
  <c r="R85" i="3"/>
  <c r="R89" i="3"/>
  <c r="Q79" i="3"/>
  <c r="Q85" i="3"/>
  <c r="Q89" i="3"/>
  <c r="P77" i="3"/>
  <c r="P81" i="3"/>
  <c r="P83" i="3"/>
  <c r="P87" i="3"/>
  <c r="P61" i="3"/>
  <c r="R67" i="3"/>
  <c r="R73" i="3"/>
  <c r="Q67" i="3"/>
  <c r="Q73" i="3"/>
  <c r="P65" i="3"/>
  <c r="P69" i="3"/>
  <c r="P71" i="3"/>
  <c r="P75" i="3"/>
  <c r="Q36" i="3"/>
  <c r="Q12" i="3"/>
  <c r="Q20" i="3"/>
  <c r="Q24" i="3"/>
  <c r="Q16" i="3"/>
  <c r="Q28" i="3"/>
  <c r="Q32" i="3"/>
  <c r="P10" i="3"/>
  <c r="P18" i="3"/>
  <c r="P22" i="3"/>
  <c r="P14" i="3"/>
  <c r="P26" i="3"/>
  <c r="P30" i="3"/>
  <c r="P34" i="3"/>
  <c r="I779" i="3"/>
  <c r="I778" i="3"/>
  <c r="I601" i="3"/>
  <c r="I600" i="3"/>
  <c r="I589" i="3"/>
  <c r="I442" i="3"/>
  <c r="I445" i="3"/>
  <c r="I446" i="3"/>
  <c r="I453" i="3"/>
  <c r="I454" i="3"/>
  <c r="I457" i="3"/>
  <c r="I469" i="3"/>
  <c r="I470" i="3"/>
  <c r="I473" i="3"/>
  <c r="I474" i="3"/>
  <c r="I477" i="3"/>
  <c r="I478" i="3"/>
  <c r="I485" i="3"/>
  <c r="I486" i="3"/>
  <c r="I406" i="3"/>
  <c r="I405" i="3"/>
  <c r="I398" i="3"/>
  <c r="I397" i="3"/>
  <c r="I372" i="3"/>
  <c r="I371" i="3"/>
  <c r="I369" i="3"/>
  <c r="I370" i="3"/>
  <c r="I380" i="3"/>
  <c r="I387" i="3"/>
  <c r="I388" i="3"/>
  <c r="I391" i="3"/>
  <c r="I392" i="3"/>
  <c r="I395" i="3"/>
  <c r="I396" i="3"/>
  <c r="I407" i="3"/>
  <c r="I408" i="3"/>
  <c r="I413" i="3"/>
  <c r="I414" i="3"/>
  <c r="I357" i="3"/>
  <c r="I356" i="3"/>
  <c r="I354" i="3"/>
  <c r="I355" i="3"/>
  <c r="I261" i="3"/>
  <c r="I262" i="3"/>
  <c r="I249" i="3"/>
  <c r="I248" i="3"/>
  <c r="I247" i="3"/>
  <c r="I111" i="3"/>
  <c r="I112" i="3"/>
  <c r="I66" i="3"/>
  <c r="I69" i="3"/>
  <c r="I70" i="3"/>
  <c r="I65" i="3"/>
  <c r="I61" i="3"/>
  <c r="I62" i="3"/>
  <c r="I31" i="3"/>
  <c r="I18" i="3"/>
  <c r="I19" i="3"/>
  <c r="I22" i="3"/>
  <c r="I23" i="3"/>
  <c r="I15" i="3"/>
  <c r="I27" i="3"/>
  <c r="I30" i="3"/>
  <c r="I35" i="3"/>
  <c r="I7" i="3"/>
  <c r="P6" i="3" l="1"/>
  <c r="S909" i="2"/>
  <c r="S913" i="2"/>
  <c r="S917" i="2"/>
  <c r="S921" i="2"/>
  <c r="S925" i="2"/>
  <c r="S929" i="2"/>
  <c r="S933" i="2"/>
  <c r="S937" i="2"/>
  <c r="S941" i="2"/>
  <c r="S947" i="2"/>
  <c r="R909" i="2"/>
  <c r="R913" i="2"/>
  <c r="R917" i="2"/>
  <c r="R921" i="2"/>
  <c r="R925" i="2"/>
  <c r="R929" i="2"/>
  <c r="R933" i="2"/>
  <c r="R937" i="2"/>
  <c r="R941" i="2"/>
  <c r="R947" i="2"/>
  <c r="R951" i="2"/>
  <c r="Q905" i="2"/>
  <c r="Q907" i="2"/>
  <c r="Q911" i="2"/>
  <c r="Q915" i="2"/>
  <c r="Q919" i="2"/>
  <c r="Q923" i="2"/>
  <c r="Q927" i="2"/>
  <c r="Q931" i="2"/>
  <c r="Q935" i="2"/>
  <c r="Q939" i="2"/>
  <c r="Q945" i="2"/>
  <c r="Q949" i="2"/>
  <c r="S873" i="2"/>
  <c r="S885" i="2"/>
  <c r="R873" i="2"/>
  <c r="R877" i="2"/>
  <c r="R881" i="2"/>
  <c r="R885" i="2"/>
  <c r="Q869" i="2"/>
  <c r="Q871" i="2"/>
  <c r="Q875" i="2"/>
  <c r="Q879" i="2"/>
  <c r="Q883" i="2"/>
  <c r="R867" i="2"/>
  <c r="S790" i="2"/>
  <c r="S794" i="2"/>
  <c r="S798" i="2"/>
  <c r="S802" i="2"/>
  <c r="S806" i="2"/>
  <c r="S810" i="2"/>
  <c r="S824" i="2"/>
  <c r="S836" i="2"/>
  <c r="S840" i="2"/>
  <c r="S844" i="2"/>
  <c r="R790" i="2"/>
  <c r="R794" i="2"/>
  <c r="R798" i="2"/>
  <c r="R802" i="2"/>
  <c r="R806" i="2"/>
  <c r="R810" i="2"/>
  <c r="R824" i="2"/>
  <c r="R828" i="2"/>
  <c r="R836" i="2"/>
  <c r="R840" i="2"/>
  <c r="R844" i="2"/>
  <c r="R850" i="2"/>
  <c r="R854" i="2"/>
  <c r="Q788" i="2"/>
  <c r="Q792" i="2"/>
  <c r="Q796" i="2"/>
  <c r="Q800" i="2"/>
  <c r="Q804" i="2"/>
  <c r="Q808" i="2"/>
  <c r="Q822" i="2"/>
  <c r="Q826" i="2"/>
  <c r="Q834" i="2"/>
  <c r="Q838" i="2"/>
  <c r="Q842" i="2"/>
  <c r="Q848" i="2"/>
  <c r="Q852" i="2"/>
  <c r="Q856" i="2"/>
  <c r="Q858" i="2"/>
  <c r="R786" i="2"/>
  <c r="Q784" i="2"/>
  <c r="S769" i="2"/>
  <c r="S781" i="2"/>
  <c r="R761" i="2"/>
  <c r="R769" i="2"/>
  <c r="R773" i="2"/>
  <c r="R777" i="2"/>
  <c r="R781" i="2"/>
  <c r="Q759" i="2"/>
  <c r="Q767" i="2"/>
  <c r="Q771" i="2"/>
  <c r="Q775" i="2"/>
  <c r="Q779" i="2"/>
  <c r="S753" i="2"/>
  <c r="R753" i="2"/>
  <c r="Q751" i="2"/>
  <c r="S638" i="2"/>
  <c r="S642" i="2"/>
  <c r="S646" i="2"/>
  <c r="R638" i="2"/>
  <c r="R642" i="2"/>
  <c r="R646" i="2"/>
  <c r="Q636" i="2"/>
  <c r="Q640" i="2"/>
  <c r="Q644" i="2"/>
  <c r="S613" i="2"/>
  <c r="R613" i="2"/>
  <c r="Q611" i="2"/>
  <c r="Q617" i="2"/>
  <c r="S609" i="2"/>
  <c r="R609" i="2"/>
  <c r="Q609" i="2"/>
  <c r="S56" i="2"/>
  <c r="S444" i="2"/>
  <c r="S448" i="2"/>
  <c r="S462" i="2"/>
  <c r="S466" i="2"/>
  <c r="S470" i="2"/>
  <c r="R434" i="2"/>
  <c r="R436" i="2"/>
  <c r="R444" i="2"/>
  <c r="R448" i="2"/>
  <c r="R454" i="2"/>
  <c r="R458" i="2"/>
  <c r="R462" i="2"/>
  <c r="R466" i="2"/>
  <c r="R470" i="2"/>
  <c r="R474" i="2"/>
  <c r="R478" i="2"/>
  <c r="Q432" i="2"/>
  <c r="Q434" i="2"/>
  <c r="Q436" i="2"/>
  <c r="Q438" i="2"/>
  <c r="Q440" i="2"/>
  <c r="Q442" i="2"/>
  <c r="Q446" i="2"/>
  <c r="Q450" i="2"/>
  <c r="Q452" i="2"/>
  <c r="Q456" i="2"/>
  <c r="Q460" i="2"/>
  <c r="Q464" i="2"/>
  <c r="Q468" i="2"/>
  <c r="Q472" i="2"/>
  <c r="Q476" i="2"/>
  <c r="R432" i="2"/>
  <c r="R384" i="2"/>
  <c r="R394" i="2"/>
  <c r="R398" i="2"/>
  <c r="R418" i="2"/>
  <c r="Q384" i="2"/>
  <c r="Q390" i="2"/>
  <c r="Q392" i="2"/>
  <c r="Q396" i="2"/>
  <c r="Q414" i="2"/>
  <c r="Q416" i="2"/>
  <c r="S382" i="2"/>
  <c r="R382" i="2"/>
  <c r="Q380" i="2"/>
  <c r="Q375" i="2"/>
  <c r="Q367" i="2"/>
  <c r="R365" i="2"/>
  <c r="R361" i="2"/>
  <c r="Q359" i="2"/>
  <c r="S357" i="2"/>
  <c r="R357" i="2"/>
  <c r="Q355" i="2"/>
  <c r="S353" i="2"/>
  <c r="R353" i="2"/>
  <c r="Q351" i="2"/>
  <c r="Q349" i="2"/>
  <c r="Q347" i="2"/>
  <c r="Q345" i="2"/>
  <c r="Q343" i="2"/>
  <c r="Q341" i="2"/>
  <c r="S278" i="2"/>
  <c r="S282" i="2"/>
  <c r="S286" i="2"/>
  <c r="S290" i="2"/>
  <c r="S294" i="2"/>
  <c r="S298" i="2"/>
  <c r="S302" i="2"/>
  <c r="S306" i="2"/>
  <c r="S310" i="2"/>
  <c r="S314" i="2"/>
  <c r="S318" i="2"/>
  <c r="S332" i="2"/>
  <c r="R278" i="2"/>
  <c r="R282" i="2"/>
  <c r="R286" i="2"/>
  <c r="R290" i="2"/>
  <c r="R294" i="2"/>
  <c r="R298" i="2"/>
  <c r="R302" i="2"/>
  <c r="R306" i="2"/>
  <c r="R310" i="2"/>
  <c r="R314" i="2"/>
  <c r="R318" i="2"/>
  <c r="R332" i="2"/>
  <c r="Q276" i="2"/>
  <c r="Q280" i="2"/>
  <c r="Q284" i="2"/>
  <c r="Q288" i="2"/>
  <c r="Q292" i="2"/>
  <c r="Q296" i="2"/>
  <c r="Q300" i="2"/>
  <c r="Q304" i="2"/>
  <c r="Q308" i="2"/>
  <c r="Q312" i="2"/>
  <c r="Q316" i="2"/>
  <c r="Q330" i="2"/>
  <c r="R265" i="2"/>
  <c r="S230" i="2"/>
  <c r="S234" i="2"/>
  <c r="R230" i="2"/>
  <c r="R234" i="2"/>
  <c r="S102" i="2"/>
  <c r="S120" i="2"/>
  <c r="S144" i="2"/>
  <c r="S158" i="2"/>
  <c r="S162" i="2"/>
  <c r="S210" i="2"/>
  <c r="R102" i="2"/>
  <c r="R120" i="2"/>
  <c r="R144" i="2"/>
  <c r="R158" i="2"/>
  <c r="R162" i="2"/>
  <c r="R210" i="2"/>
  <c r="Q228" i="2"/>
  <c r="Q232" i="2"/>
  <c r="Q208" i="2"/>
  <c r="Q220" i="2"/>
  <c r="Q160" i="2"/>
  <c r="Q142" i="2"/>
  <c r="Q156" i="2"/>
  <c r="Q118" i="2"/>
  <c r="Q100" i="2"/>
  <c r="Q58" i="2"/>
  <c r="Q60" i="2"/>
  <c r="Q54" i="2"/>
  <c r="S23" i="2"/>
  <c r="S27" i="2"/>
  <c r="S31" i="2"/>
  <c r="S19" i="2"/>
  <c r="S39" i="2"/>
  <c r="S43" i="2"/>
  <c r="S11" i="2"/>
  <c r="S7" i="2"/>
  <c r="S51" i="2"/>
  <c r="R23" i="2"/>
  <c r="R27" i="2"/>
  <c r="R31" i="2"/>
  <c r="R19" i="2"/>
  <c r="R39" i="2"/>
  <c r="R43" i="2"/>
  <c r="R11" i="2"/>
  <c r="R7" i="2"/>
  <c r="R51" i="2"/>
  <c r="Q21" i="2"/>
  <c r="Q25" i="2"/>
  <c r="Q29" i="2"/>
  <c r="Q17" i="2"/>
  <c r="Q33" i="2"/>
  <c r="Q35" i="2"/>
  <c r="Q37" i="2"/>
  <c r="Q41" i="2"/>
  <c r="Q9" i="2"/>
  <c r="Q5" i="2"/>
  <c r="Q49" i="2"/>
</calcChain>
</file>

<file path=xl/comments1.xml><?xml version="1.0" encoding="utf-8"?>
<comments xmlns="http://schemas.openxmlformats.org/spreadsheetml/2006/main">
  <authors>
    <author>Светлана Анатольевна Курылко</author>
  </authors>
  <commentList>
    <comment ref="O19" authorId="0">
      <text>
        <r>
          <rPr>
            <b/>
            <sz val="9"/>
            <color indexed="81"/>
            <rFont val="Tahoma"/>
            <family val="2"/>
            <charset val="204"/>
          </rPr>
          <t>Светлана Анатольевна Курылко:</t>
        </r>
        <r>
          <rPr>
            <sz val="9"/>
            <color indexed="81"/>
            <rFont val="Tahoma"/>
            <family val="2"/>
            <charset val="204"/>
          </rPr>
          <t xml:space="preserve">
не верно</t>
        </r>
      </text>
    </comment>
    <comment ref="I220" authorId="0">
      <text>
        <r>
          <rPr>
            <b/>
            <sz val="9"/>
            <color indexed="81"/>
            <rFont val="Tahoma"/>
            <family val="2"/>
            <charset val="204"/>
          </rPr>
          <t>Светлана Анатольевна Курылко:</t>
        </r>
        <r>
          <rPr>
            <sz val="9"/>
            <color indexed="81"/>
            <rFont val="Tahoma"/>
            <family val="2"/>
            <charset val="204"/>
          </rPr>
          <t xml:space="preserve">
не верно нужно вставить тариф на воду</t>
        </r>
      </text>
    </comment>
  </commentList>
</comments>
</file>

<file path=xl/comments2.xml><?xml version="1.0" encoding="utf-8"?>
<comments xmlns="http://schemas.openxmlformats.org/spreadsheetml/2006/main">
  <authors>
    <author>Светлана Анатольевна Курылко</author>
  </authors>
  <commentList>
    <comment ref="L53" authorId="0">
      <text>
        <r>
          <rPr>
            <b/>
            <sz val="9"/>
            <color indexed="81"/>
            <rFont val="Tahoma"/>
            <family val="2"/>
            <charset val="204"/>
          </rPr>
          <t>Светлана Анатольевна Курылко:</t>
        </r>
        <r>
          <rPr>
            <sz val="9"/>
            <color indexed="81"/>
            <rFont val="Tahoma"/>
            <family val="2"/>
            <charset val="204"/>
          </rPr>
          <t xml:space="preserve">
проверить компонент</t>
        </r>
      </text>
    </comment>
    <comment ref="C225" authorId="0">
      <text>
        <r>
          <rPr>
            <b/>
            <sz val="9"/>
            <color indexed="81"/>
            <rFont val="Tahoma"/>
            <family val="2"/>
            <charset val="204"/>
          </rPr>
          <t>Светлана Анатольевна Курылко:</t>
        </r>
        <r>
          <rPr>
            <sz val="9"/>
            <color indexed="81"/>
            <rFont val="Tahoma"/>
            <family val="2"/>
            <charset val="204"/>
          </rPr>
          <t xml:space="preserve">
Щеглово</t>
        </r>
      </text>
    </comment>
    <comment ref="C229" authorId="0">
      <text>
        <r>
          <rPr>
            <b/>
            <sz val="9"/>
            <color indexed="81"/>
            <rFont val="Tahoma"/>
            <family val="2"/>
            <charset val="204"/>
          </rPr>
          <t>Светлана Анатольевна Курылко:</t>
        </r>
        <r>
          <rPr>
            <sz val="9"/>
            <color indexed="81"/>
            <rFont val="Tahoma"/>
            <family val="2"/>
            <charset val="204"/>
          </rPr>
          <t xml:space="preserve">
Мурино</t>
        </r>
      </text>
    </comment>
    <comment ref="L663" authorId="0">
      <text>
        <r>
          <rPr>
            <b/>
            <sz val="9"/>
            <color indexed="81"/>
            <rFont val="Tahoma"/>
            <family val="2"/>
            <charset val="204"/>
          </rPr>
          <t>Светлана Анатольевна Курылко:</t>
        </r>
        <r>
          <rPr>
            <sz val="9"/>
            <color indexed="81"/>
            <rFont val="Tahoma"/>
            <family val="2"/>
            <charset val="204"/>
          </rPr>
          <t xml:space="preserve">
уточнить тарифы в приказе нет этого поселения</t>
        </r>
      </text>
    </comment>
  </commentList>
</comments>
</file>

<file path=xl/sharedStrings.xml><?xml version="1.0" encoding="utf-8"?>
<sst xmlns="http://schemas.openxmlformats.org/spreadsheetml/2006/main" count="9679" uniqueCount="909">
  <si>
    <t>Номер</t>
  </si>
  <si>
    <t>Наименование организации</t>
  </si>
  <si>
    <t>Муниципальное образование</t>
  </si>
  <si>
    <t>Компонент на теплоноситель/ холодную воду, руб./куб. м</t>
  </si>
  <si>
    <t>Примечание</t>
  </si>
  <si>
    <t xml:space="preserve">Компонент на тепловую энергию (одноставочный), руб./Гкал </t>
  </si>
  <si>
    <t>Дата</t>
  </si>
  <si>
    <t>Дата окончания действия тарифа</t>
  </si>
  <si>
    <t>Дата вступления тарифа в действие</t>
  </si>
  <si>
    <t>Муниципальный район / городской округ</t>
  </si>
  <si>
    <t>Экономически обоснованный тариф на услуги  в сфере горячего водоснабжения для ресурсоснабжающей организации (без НДС)</t>
  </si>
  <si>
    <t>Компонент на тепловую энергию (одноставочный), руб./Гкал</t>
  </si>
  <si>
    <t>Тариф для населения на услуги в сфере горячего водоснабжения (с НДС)</t>
  </si>
  <si>
    <t>Используется при расчете субсидий для ресурсоснабжающих организаций</t>
  </si>
  <si>
    <t>Однокомпонентный тариф на горячую воду, руб./куб.м</t>
  </si>
  <si>
    <t>Реквизиты приказа ЛенРТК об установлении тарифов</t>
  </si>
  <si>
    <t xml:space="preserve">Редакции приказа ЛенРТК об установлении тарифов </t>
  </si>
  <si>
    <t>Тариф на тепловую энергию для населения (с НДС), руб./Гкал</t>
  </si>
  <si>
    <t>вода</t>
  </si>
  <si>
    <t>отборный пар давлением свыше 13,0 кг/см2</t>
  </si>
  <si>
    <t>острый и редуцированный пар</t>
  </si>
  <si>
    <t>Экономически обоснованные тарифы на тепловую энергию для ресурсоснабжающей организации (без НДС), руб./Гкал</t>
  </si>
  <si>
    <t>Кингисеппский</t>
  </si>
  <si>
    <t>Ивангородское городское поселение</t>
  </si>
  <si>
    <t>ОАО "Леноблтеплоэнерго"</t>
  </si>
  <si>
    <t>-</t>
  </si>
  <si>
    <t>Кингисеппское городское поселение</t>
  </si>
  <si>
    <t>ОАО "ЛОТЭК"</t>
  </si>
  <si>
    <t>Большелуцкое сельское поселение</t>
  </si>
  <si>
    <t>Усть-Лужское сельское поселение</t>
  </si>
  <si>
    <t>Куземкинское сельское поселение</t>
  </si>
  <si>
    <t xml:space="preserve"> Кингисеппское городское поселение</t>
  </si>
  <si>
    <t>ООО "Коммунэнерго"</t>
  </si>
  <si>
    <t>Тарифы НДС не облагаются</t>
  </si>
  <si>
    <t xml:space="preserve"> Большелуцкое сельское поселение</t>
  </si>
  <si>
    <t xml:space="preserve"> Пустомержское сельское поселение</t>
  </si>
  <si>
    <t>Вистинское сельское поселение</t>
  </si>
  <si>
    <t>ООО "Мир Техники"</t>
  </si>
  <si>
    <t>Фалилеевское сельское поселение</t>
  </si>
  <si>
    <t>Котельское сельское поселение</t>
  </si>
  <si>
    <t>Пустомержское сельское поселение</t>
  </si>
  <si>
    <t>ООО "Управляющая компания"Коммунальные сети"</t>
  </si>
  <si>
    <t>Опольевское сельское поселение</t>
  </si>
  <si>
    <t>Лодейнопольский</t>
  </si>
  <si>
    <t>Сланцевский</t>
  </si>
  <si>
    <t xml:space="preserve"> Выскатское сельское поселение, Гостицкое сельское поселение</t>
  </si>
  <si>
    <t xml:space="preserve"> Сланцевское городское поселение</t>
  </si>
  <si>
    <t>Загривское сельское поселение</t>
  </si>
  <si>
    <t>Новосельское сельское поселение</t>
  </si>
  <si>
    <t>Старопольское сельское поселение</t>
  </si>
  <si>
    <t>ООО "АКВАТЕРМ"</t>
  </si>
  <si>
    <t>Лужский</t>
  </si>
  <si>
    <t>Лужское городское поселение</t>
  </si>
  <si>
    <t>Всеволожский</t>
  </si>
  <si>
    <t>Всеволожский муниципальный район</t>
  </si>
  <si>
    <t>Кингисеппский муниципальный район</t>
  </si>
  <si>
    <t>Ломоносовский</t>
  </si>
  <si>
    <t xml:space="preserve"> Ломоносовский муниципальный район</t>
  </si>
  <si>
    <t>Приозерский</t>
  </si>
  <si>
    <t>Приозерский муниципальный район</t>
  </si>
  <si>
    <t>Выборгский</t>
  </si>
  <si>
    <t xml:space="preserve"> Выборгский муниципальный район</t>
  </si>
  <si>
    <t>Кировский</t>
  </si>
  <si>
    <t xml:space="preserve"> Кировский муниципальный район</t>
  </si>
  <si>
    <t>Тосненский</t>
  </si>
  <si>
    <t>Тосненский муниципальный район</t>
  </si>
  <si>
    <t>Тихвинский</t>
  </si>
  <si>
    <t xml:space="preserve"> Тихвинский муниципальный район</t>
  </si>
  <si>
    <t>Гатчинский</t>
  </si>
  <si>
    <t xml:space="preserve"> Гатчинский муниципальный район</t>
  </si>
  <si>
    <t>Гатчинский муниципальный район</t>
  </si>
  <si>
    <t>Волховский</t>
  </si>
  <si>
    <t>Волховский муниципальный район</t>
  </si>
  <si>
    <t>Лодейнопольский муниципальный район</t>
  </si>
  <si>
    <t>Романовское сельское поселение</t>
  </si>
  <si>
    <r>
      <t>отборный пар давлением от 1,2 до 2,5 кг/см</t>
    </r>
    <r>
      <rPr>
        <vertAlign val="superscript"/>
        <sz val="10"/>
        <rFont val="Times New Roman"/>
        <family val="1"/>
        <charset val="204"/>
      </rPr>
      <t>2</t>
    </r>
  </si>
  <si>
    <r>
      <t>отборный пар давлением от 2,5 до 7,0 кг/см</t>
    </r>
    <r>
      <rPr>
        <vertAlign val="superscript"/>
        <sz val="10"/>
        <rFont val="Times New Roman"/>
        <family val="1"/>
        <charset val="204"/>
      </rPr>
      <t>2</t>
    </r>
  </si>
  <si>
    <r>
      <t>отборный пар давлением от 7,0 до 13,0 кг/см</t>
    </r>
    <r>
      <rPr>
        <vertAlign val="superscript"/>
        <sz val="10"/>
        <rFont val="Times New Roman"/>
        <family val="1"/>
        <charset val="204"/>
      </rPr>
      <t>2</t>
    </r>
  </si>
  <si>
    <t>тариф с инвест. составляющей</t>
  </si>
  <si>
    <t>тарифы НДС не облагаются</t>
  </si>
  <si>
    <t>Ивангородское</t>
  </si>
  <si>
    <t>Большелуцкое</t>
  </si>
  <si>
    <t>Куземкинское</t>
  </si>
  <si>
    <t>Усть-Лужское</t>
  </si>
  <si>
    <t>Кингисеппское</t>
  </si>
  <si>
    <t>ООО "КоммунЭнерго"</t>
  </si>
  <si>
    <t>Пустомержское</t>
  </si>
  <si>
    <t>Фалилеевское</t>
  </si>
  <si>
    <t>Котельское</t>
  </si>
  <si>
    <t>Опольевское</t>
  </si>
  <si>
    <t>Сланцевское</t>
  </si>
  <si>
    <t>Лужское</t>
  </si>
  <si>
    <t>Иссадское</t>
  </si>
  <si>
    <t>Куйвозовское</t>
  </si>
  <si>
    <t>Токсовское</t>
  </si>
  <si>
    <t>Сертоловское</t>
  </si>
  <si>
    <t>Романовское</t>
  </si>
  <si>
    <t>ЗАО "Нева Энергия" (филиал в г. Сланцы)</t>
  </si>
  <si>
    <t>Выборгский муниципальный район</t>
  </si>
  <si>
    <t>Кировский муниципальный район</t>
  </si>
  <si>
    <t>Ломоносовский муниципальный район</t>
  </si>
  <si>
    <t>Назиевское городское поселение</t>
  </si>
  <si>
    <t>МУП "НазияКомСервис"</t>
  </si>
  <si>
    <t>Шумское сельское поселение</t>
  </si>
  <si>
    <t>МУП "Северное сияние"</t>
  </si>
  <si>
    <t>Шлиссельбургское городское поселение</t>
  </si>
  <si>
    <t>МУП "Центр ЖКХ"</t>
  </si>
  <si>
    <t>Приладожское городское поселение</t>
  </si>
  <si>
    <t xml:space="preserve">Отрадненское городское поселение   </t>
  </si>
  <si>
    <t>Павловское городское поселение</t>
  </si>
  <si>
    <t>ОАО "Павловский завод"</t>
  </si>
  <si>
    <t>Мгинское городское поселение</t>
  </si>
  <si>
    <t>ОАО "РЖД" (Октябрьская дирекция по тепловодоснабжению - СП Центральной дирекции по тепловодоснабжению - филиала ОАО "РЖД")</t>
  </si>
  <si>
    <t>Кировское городское поселение</t>
  </si>
  <si>
    <t xml:space="preserve"> -</t>
  </si>
  <si>
    <t xml:space="preserve">Кировское городское поселение                                </t>
  </si>
  <si>
    <t>ООО "Производственная Тепло Энерго Сбытовая Компания"</t>
  </si>
  <si>
    <t xml:space="preserve">Мгинское  городское поселение        </t>
  </si>
  <si>
    <t xml:space="preserve">Мгинское  городское поселение  </t>
  </si>
  <si>
    <t xml:space="preserve">Путиловское сельское поселение         </t>
  </si>
  <si>
    <t xml:space="preserve">Синявинское  городское поселение    </t>
  </si>
  <si>
    <t>Суховское сельское поселение</t>
  </si>
  <si>
    <t>тариф на услугу по передаче тепловой энергии</t>
  </si>
  <si>
    <t>Отрадненское городское поселение</t>
  </si>
  <si>
    <t>ООО "Промэнерго"</t>
  </si>
  <si>
    <t>ООО "Энергоинвест"</t>
  </si>
  <si>
    <t>ИП Бушин И.В.</t>
  </si>
  <si>
    <t>МУП «Низино»</t>
  </si>
  <si>
    <t>ОАО "Промышленный комплекс "Энергия"</t>
  </si>
  <si>
    <t>ООО "Лемэк"</t>
  </si>
  <si>
    <t>ООО "Энергопромсервис"</t>
  </si>
  <si>
    <t>ГП "Лужское ДРСУ"</t>
  </si>
  <si>
    <t>Скребловское сельское поселение</t>
  </si>
  <si>
    <t>Оредежское сельское поселение</t>
  </si>
  <si>
    <t>ГУП "Водоканал Санкт-Петербурга"</t>
  </si>
  <si>
    <t>Торковичское сельское поселение</t>
  </si>
  <si>
    <t>Заклинское сельское поселение</t>
  </si>
  <si>
    <t>Мшинское сельское поселение</t>
  </si>
  <si>
    <t>Толмачевское городское поселение</t>
  </si>
  <si>
    <t>ОАО "Ленэнерго"</t>
  </si>
  <si>
    <t>ОАО "Толмачевский завод ЖБ и МК"</t>
  </si>
  <si>
    <t>ООО "Лужское тепло"</t>
  </si>
  <si>
    <t>Волошовское сельское поселение</t>
  </si>
  <si>
    <t>Дзержинское сельское поселение</t>
  </si>
  <si>
    <t>Осьминское сельское поселение</t>
  </si>
  <si>
    <t>Серебрянское сельское поселение</t>
  </si>
  <si>
    <t>Тесовское сельское поселение</t>
  </si>
  <si>
    <t>ЯмТесовское сельское поселение</t>
  </si>
  <si>
    <t>ООО "Петербургтеплоэнерго"</t>
  </si>
  <si>
    <t>Ретюнское сельское поселение</t>
  </si>
  <si>
    <t>Володарское сельское поселение</t>
  </si>
  <si>
    <t>ООО "Тепловые системы"</t>
  </si>
  <si>
    <t>ООО "Теплострой Плюс"</t>
  </si>
  <si>
    <t>Подпорожский</t>
  </si>
  <si>
    <t>ОАО "Газпром газораспределение Ленинградская область"</t>
  </si>
  <si>
    <t>ООО "Биотеплоснаб"</t>
  </si>
  <si>
    <t>ЗАО "Северное"</t>
  </si>
  <si>
    <t>ЗАО "Сосновоагропромтехника"</t>
  </si>
  <si>
    <t>ОАО "Тепловые сети"</t>
  </si>
  <si>
    <t>ООО "Сосновский деревообрабатывающий завод"</t>
  </si>
  <si>
    <t>Сосновоборский городской округ</t>
  </si>
  <si>
    <t>ЗАО «Северо-Западная инвестиционно-промышленная компания»</t>
  </si>
  <si>
    <t>ОАО "УЖКХ Тихвинского района"</t>
  </si>
  <si>
    <t>ООО "Тихвин Дом"</t>
  </si>
  <si>
    <t>Ульяновское городское поселение</t>
  </si>
  <si>
    <t>ГКУ ЛО "Объект № 58 Правительства Ленинградской области"</t>
  </si>
  <si>
    <t>Тельмановское сельское поселение</t>
  </si>
  <si>
    <t>ГУП "ТЭК СПб"</t>
  </si>
  <si>
    <t>Любанское городское поселение</t>
  </si>
  <si>
    <t>Тосненское городское поселение</t>
  </si>
  <si>
    <t>Никольское городское поселение</t>
  </si>
  <si>
    <t>Красноборское городское поселение</t>
  </si>
  <si>
    <t>Форносовское городское поселение</t>
  </si>
  <si>
    <t>Рябовское городское поселение</t>
  </si>
  <si>
    <t>Нурминское сельское поселение</t>
  </si>
  <si>
    <t>Трубникоборское сельское поселение</t>
  </si>
  <si>
    <t>Федоровское сельское поселение</t>
  </si>
  <si>
    <t>Шапкинское сельское поселение</t>
  </si>
  <si>
    <t>Обособленное подразделение ООО "ФПГ "РОССТРО - ЛФК"</t>
  </si>
  <si>
    <t xml:space="preserve">   Лисинское сельское поселение    </t>
  </si>
  <si>
    <t>ФГОУ СПО «Лисинский лесной колледж»</t>
  </si>
  <si>
    <t>ФГУ "ИК-2" ГУФСИН России по С-Пб и ЛО</t>
  </si>
  <si>
    <t>Федеральное казенное учреждение  "Исправительная колония № 3" Управления Федеральной службы исполнения наказаний России по г. Санкт-Петербургу и Ленинградской области</t>
  </si>
  <si>
    <t>Назиевское</t>
  </si>
  <si>
    <t>Шлиссельбургское</t>
  </si>
  <si>
    <t>202-п</t>
  </si>
  <si>
    <t>Отрадненское</t>
  </si>
  <si>
    <t>Синявинское</t>
  </si>
  <si>
    <t>Мгинское</t>
  </si>
  <si>
    <t>Кировское</t>
  </si>
  <si>
    <t>Заклинское</t>
  </si>
  <si>
    <t>ГУП "Водоканал СПб"</t>
  </si>
  <si>
    <t>ООО "Теплострой плюс"</t>
  </si>
  <si>
    <t>Серебрянское</t>
  </si>
  <si>
    <t>Толмачевское</t>
  </si>
  <si>
    <t>Оредежское</t>
  </si>
  <si>
    <t>ООО "Тепловые Системы"</t>
  </si>
  <si>
    <t>Тельмановское</t>
  </si>
  <si>
    <t>Красноборское</t>
  </si>
  <si>
    <t>Ульяновское</t>
  </si>
  <si>
    <t>Трубникоборское</t>
  </si>
  <si>
    <t>Федоровское</t>
  </si>
  <si>
    <t>Нурминское</t>
  </si>
  <si>
    <t>Никольское</t>
  </si>
  <si>
    <t>Любанское</t>
  </si>
  <si>
    <t>Тосненское</t>
  </si>
  <si>
    <t>Форносовское</t>
  </si>
  <si>
    <t>Рябовское</t>
  </si>
  <si>
    <t>Бокситогорское городское поселение</t>
  </si>
  <si>
    <t xml:space="preserve">ОАО «РУСАЛ Бокситогорский глинозем» </t>
  </si>
  <si>
    <t>Пикалевское городское поселение</t>
  </si>
  <si>
    <t xml:space="preserve">ЗАО «БазэлЦемент-Пикалево» </t>
  </si>
  <si>
    <t>Лодейнопольский район</t>
  </si>
  <si>
    <t>Свирьстройское городское поселение</t>
  </si>
  <si>
    <t>1</t>
  </si>
  <si>
    <t>Бокситогорский район</t>
  </si>
  <si>
    <t>Всеволожский МР</t>
  </si>
  <si>
    <t>Волосовский МР</t>
  </si>
  <si>
    <t>Волховский МР</t>
  </si>
  <si>
    <t>Выборгский МР</t>
  </si>
  <si>
    <t>Гатчинский район</t>
  </si>
  <si>
    <t>Киришский МР</t>
  </si>
  <si>
    <t>Кингисеппский МР</t>
  </si>
  <si>
    <t>Кировский МР</t>
  </si>
  <si>
    <t>Ломоносовский МР</t>
  </si>
  <si>
    <t>11</t>
  </si>
  <si>
    <t>Лодейнопольский МР</t>
  </si>
  <si>
    <t>Лужский МР</t>
  </si>
  <si>
    <t>Подпорожский МР</t>
  </si>
  <si>
    <t>Приозерский МР</t>
  </si>
  <si>
    <t>Сланцевский МР</t>
  </si>
  <si>
    <t>Тихвинский  МР</t>
  </si>
  <si>
    <t>Тосненский МР</t>
  </si>
  <si>
    <t>тарифы  НДС не облагаются</t>
  </si>
  <si>
    <t>ГП "Тихвинское дорожное ремонтно-строительное управление"</t>
  </si>
  <si>
    <t>МО "Горское СП"</t>
  </si>
  <si>
    <t>МО "Коськовское СП"</t>
  </si>
  <si>
    <t>ООО "Леноблтеплоснаб"</t>
  </si>
  <si>
    <t>Иссадское сельское поселение</t>
  </si>
  <si>
    <t>Колчановское сельское поселение</t>
  </si>
  <si>
    <t>Пашское сельское поселение</t>
  </si>
  <si>
    <t>Потанинское сельское поселение</t>
  </si>
  <si>
    <t>Свирицкое сельское поселение</t>
  </si>
  <si>
    <t>Хваловское сельское поселение, Усадищенское сельское поселение</t>
  </si>
  <si>
    <t>Кисельнинское сельское поселение</t>
  </si>
  <si>
    <t>Сясьстройское городское поселение</t>
  </si>
  <si>
    <t>МО "Тихвинское ГП"</t>
  </si>
  <si>
    <t xml:space="preserve"> МО "Борское СП"</t>
  </si>
  <si>
    <t>МО "Цвылевское СП"</t>
  </si>
  <si>
    <t>МО "Пашозерское СП"</t>
  </si>
  <si>
    <t>МО "ШугозерскоеСП"</t>
  </si>
  <si>
    <t>МО "Мелегежское</t>
  </si>
  <si>
    <t>МО "ГаньковскоеСП"</t>
  </si>
  <si>
    <t>Вындиноостровское</t>
  </si>
  <si>
    <t>Новоладожское</t>
  </si>
  <si>
    <t>Сясьстройское</t>
  </si>
  <si>
    <t>Кисельнинское</t>
  </si>
  <si>
    <t>Пашское</t>
  </si>
  <si>
    <t>Колчановское</t>
  </si>
  <si>
    <t>Потанинское</t>
  </si>
  <si>
    <t>Бережковское</t>
  </si>
  <si>
    <t>Подпорожское ГП</t>
  </si>
  <si>
    <t xml:space="preserve"> Никольское ГП</t>
  </si>
  <si>
    <t>Никольское ГП</t>
  </si>
  <si>
    <t>Вознесенское ГП</t>
  </si>
  <si>
    <t>Винницкое СП</t>
  </si>
  <si>
    <t>Важинское ГП</t>
  </si>
  <si>
    <t>Сосновское СП</t>
  </si>
  <si>
    <t>Сосновское СП, Раздольевское СП</t>
  </si>
  <si>
    <t>Красноозерное СП</t>
  </si>
  <si>
    <t>Мичуринское СП</t>
  </si>
  <si>
    <t>Мельниковское СП</t>
  </si>
  <si>
    <t xml:space="preserve"> Приозерское ГП</t>
  </si>
  <si>
    <t xml:space="preserve"> Севастьяновское СП</t>
  </si>
  <si>
    <t>Петровское СП</t>
  </si>
  <si>
    <t>Запорожское СП</t>
  </si>
  <si>
    <t xml:space="preserve">  Тихвинское ГП</t>
  </si>
  <si>
    <t xml:space="preserve">Борское СП
</t>
  </si>
  <si>
    <t>Ганьковское СП</t>
  </si>
  <si>
    <t>Горское СП</t>
  </si>
  <si>
    <t>Коськовское СП</t>
  </si>
  <si>
    <t>Мелегежское СП</t>
  </si>
  <si>
    <t>Пашозерское СП</t>
  </si>
  <si>
    <t>Цвылевское СП</t>
  </si>
  <si>
    <t>Шугозерское СП</t>
  </si>
  <si>
    <t xml:space="preserve"> Сосновское СП</t>
  </si>
  <si>
    <t xml:space="preserve"> Кузнечнинское СП</t>
  </si>
  <si>
    <t xml:space="preserve"> Красноозерное СП</t>
  </si>
  <si>
    <t>тарифы на услугу по передаче тепловой энергии</t>
  </si>
  <si>
    <t>Бокситогорский</t>
  </si>
  <si>
    <t>Большедворское сельское поселение</t>
  </si>
  <si>
    <t>Борское сельское поселение</t>
  </si>
  <si>
    <t>Ефимовское городское поселение</t>
  </si>
  <si>
    <t>Самойловское сельское поселение</t>
  </si>
  <si>
    <t>Климовское сельское поселение</t>
  </si>
  <si>
    <t>Волховское городское поселение</t>
  </si>
  <si>
    <t>ОАО "Ленинградская областная тепло-энергетическая компания"</t>
  </si>
  <si>
    <t>Киришский</t>
  </si>
  <si>
    <t>Киришское городское поселение</t>
  </si>
  <si>
    <t>МП "Жилищное хозяйство"</t>
  </si>
  <si>
    <t>Пчевжинское сельское поселение</t>
  </si>
  <si>
    <t xml:space="preserve"> Виллозское сельское поселение</t>
  </si>
  <si>
    <t>Тариф: Носитель - горячая вода (Т) :: Топливо: Газ природный :: Вид деятельности: Производство некомбинированная выработка; Сбыт :: Котельная (СЦТ): Виллозское СП</t>
  </si>
  <si>
    <t>МУП "УЖКХ МО Виллозское СП"</t>
  </si>
  <si>
    <t xml:space="preserve"> Низинское сельское поселение</t>
  </si>
  <si>
    <t>Аннинское сельское поселение</t>
  </si>
  <si>
    <t xml:space="preserve"> Русско-Высоцкое сельское поселение</t>
  </si>
  <si>
    <t>Виллозское сельское поселение</t>
  </si>
  <si>
    <t>Сосновоборское муниципальное унитарное предприятие "Теплоснабжающее предприятие"</t>
  </si>
  <si>
    <t>Сланцевское городское поселение</t>
  </si>
  <si>
    <t>Узел теплоснабжения № 1</t>
  </si>
  <si>
    <t xml:space="preserve">Узел теплоснабжения № 2 </t>
  </si>
  <si>
    <t>Светогорское городское поселение</t>
  </si>
  <si>
    <t>ЗАО «Интернешнл Пейпер»</t>
  </si>
  <si>
    <t>ОАО «Сясьский целлюлозно – бумажный комбинат»</t>
  </si>
  <si>
    <t>Коммунарское городское поселение</t>
  </si>
  <si>
    <t>Всеволожский район</t>
  </si>
  <si>
    <t>Новодевяткинское сельское поселение</t>
  </si>
  <si>
    <t>Муринское сельское поселение</t>
  </si>
  <si>
    <t>Заневское сельское поселение</t>
  </si>
  <si>
    <t>Кусинское сельское поселение</t>
  </si>
  <si>
    <t>Лебяженское городское поселение</t>
  </si>
  <si>
    <t xml:space="preserve">Бокситогорский  </t>
  </si>
  <si>
    <t>Низинское городское поселение</t>
  </si>
  <si>
    <t>МУП "Низино"</t>
  </si>
  <si>
    <t xml:space="preserve">ОАО «Территориальная генерирующая компания №1» филиал "Невский" </t>
  </si>
  <si>
    <t>ЗАО "Нева Энергия" (филиал в г.Сланцы)</t>
  </si>
  <si>
    <t>ФГУП "НИТИ им. А.П.Александрова"</t>
  </si>
  <si>
    <t>Колтушское сельское поселение</t>
  </si>
  <si>
    <t>ЗАО "Агрофирма "Выборжец"</t>
  </si>
  <si>
    <t>МП "Северное Ремонтно-эксплуатационное предприятие"</t>
  </si>
  <si>
    <t>ОАО "Всеволожские тепловые сети"</t>
  </si>
  <si>
    <t xml:space="preserve"> Заневское сельское поселение</t>
  </si>
  <si>
    <t>ООО "СМЭУ Заневка"</t>
  </si>
  <si>
    <t>ООО "Энергогазмонтаж"</t>
  </si>
  <si>
    <t>Всеволожское городское поселение</t>
  </si>
  <si>
    <t>ООО «Хаккапелиитта Вилладж»</t>
  </si>
  <si>
    <t xml:space="preserve"> Муринское сельское поселение</t>
  </si>
  <si>
    <t>ФГУП "НИИ "Поиск"</t>
  </si>
  <si>
    <t>Федеральное государственное учреждение науки Институт физиологии им.И. П. Павлова Российской академии наук</t>
  </si>
  <si>
    <t xml:space="preserve">Агалатовское сельское поселение
</t>
  </si>
  <si>
    <t>МП "Агалатово-Сервис"</t>
  </si>
  <si>
    <t>МУП "Романовские Коммунальные системы"</t>
  </si>
  <si>
    <t xml:space="preserve"> Куйвозовское сельское поселение</t>
  </si>
  <si>
    <t>ООО "ГТМ-котлосервис"</t>
  </si>
  <si>
    <t xml:space="preserve"> Куйвозовское</t>
  </si>
  <si>
    <t>Токсовское городское поселение</t>
  </si>
  <si>
    <t>Бугровское сельское поселение</t>
  </si>
  <si>
    <t>МУП "Бугровские Тепловые сети"</t>
  </si>
  <si>
    <t>ОАО "ЖилКомЭнерго"</t>
  </si>
  <si>
    <t xml:space="preserve"> Свердловское городское поселение</t>
  </si>
  <si>
    <t xml:space="preserve"> Дубровское сельское поселение</t>
  </si>
  <si>
    <t>ЗАО "ЖЭК"</t>
  </si>
  <si>
    <t xml:space="preserve"> Щегловское сельское поселение</t>
  </si>
  <si>
    <t xml:space="preserve"> Рахьинское городское поселение</t>
  </si>
  <si>
    <t>Кузьмоловское городское поселение</t>
  </si>
  <si>
    <t>ООО "Аква Норд-Вест"</t>
  </si>
  <si>
    <t>Лесколовское СП</t>
  </si>
  <si>
    <t>ООО "ГТМ - Теплосервис"</t>
  </si>
  <si>
    <t>ГУП "Топливно-энергетический комплекс Санкт-Петербурга"</t>
  </si>
  <si>
    <t>Свердловское сельское поселение</t>
  </si>
  <si>
    <t>ООО "Олтон +"</t>
  </si>
  <si>
    <t>Морозовское городское поселение</t>
  </si>
  <si>
    <t>ООО "Флагман"</t>
  </si>
  <si>
    <t xml:space="preserve">Рахьинское городское поселение
</t>
  </si>
  <si>
    <t>Сертоловское городское поселение</t>
  </si>
  <si>
    <t>ООО "АНВ СЕРТОЛОВО"</t>
  </si>
  <si>
    <t>Куйвозовское сельское поселение</t>
  </si>
  <si>
    <t>Лесколовское СП котельная 22</t>
  </si>
  <si>
    <t xml:space="preserve"> Сертоловское ГП</t>
  </si>
  <si>
    <t>ООО "Цементно-бетонные изделия"</t>
  </si>
  <si>
    <t>Юкковское сельское поселение</t>
  </si>
  <si>
    <t>ООО "Строительно-монтажное эксплуатационное управление "Заневка"</t>
  </si>
  <si>
    <t>Агалатовское сельское поселение</t>
  </si>
  <si>
    <t>Волосовский</t>
  </si>
  <si>
    <t>Волосовский муниципальный район</t>
  </si>
  <si>
    <t>Лесколовское сельское поселение (котельная 22)</t>
  </si>
  <si>
    <t>Лесколовское сельское поселение</t>
  </si>
  <si>
    <t>ОАО "Тепловые сети" филиал "Волосовские коммунальные системы"</t>
  </si>
  <si>
    <t>МУКП "Свердловские коммунальные системы"</t>
  </si>
  <si>
    <t>Рощинское городское поселение</t>
  </si>
  <si>
    <t>ГП "Рощинское дорожное ремонтно-эксплуатационное управление"</t>
  </si>
  <si>
    <t>Рощинское городское поселение" Выборгского муниципального района</t>
  </si>
  <si>
    <t>Советское городское поселение</t>
  </si>
  <si>
    <t>ООО "Выборгская лесопромышленная корпорация"</t>
  </si>
  <si>
    <t>Выборгское городское поселение
Выборгский район</t>
  </si>
  <si>
    <t>ЗАО "Термо-Лайн"</t>
  </si>
  <si>
    <t>Выборгское городское поселение</t>
  </si>
  <si>
    <t>ОАО "Управляющая компания ЖКХ Выборгского района Ленинградской области"</t>
  </si>
  <si>
    <t>Первомайское сельское поселение</t>
  </si>
  <si>
    <t xml:space="preserve">Рощинское городское поселение </t>
  </si>
  <si>
    <t>ООО " Ольшаники"</t>
  </si>
  <si>
    <t>ОАО " Птицефабрика Ударник"</t>
  </si>
  <si>
    <t xml:space="preserve">Волховский
</t>
  </si>
  <si>
    <t>Староладожское сельское поселение</t>
  </si>
  <si>
    <t>Большеколпанское сельское поселение</t>
  </si>
  <si>
    <t>ЗАО "Гатчинский комбикормовый завод"</t>
  </si>
  <si>
    <t>ОАО "Коммунальные системы Гатчинского района"</t>
  </si>
  <si>
    <t>Город Гатчина</t>
  </si>
  <si>
    <t>СЗПК-филиал ОАО "ЭЛТЕЗА" (СЗПК)</t>
  </si>
  <si>
    <t>Вырицкое городское поселение и Большеколпанское сельское поселение</t>
  </si>
  <si>
    <t>ГУП  "Топливно-энергетический комплекс Санкт-Петербурга"</t>
  </si>
  <si>
    <t>Коммунарское городское поселение"</t>
  </si>
  <si>
    <t>МУП "ПЖЭТ" г. Коммунар</t>
  </si>
  <si>
    <t>МУП "Тепловые сети" г. Гатчина</t>
  </si>
  <si>
    <t xml:space="preserve"> Город Гатчина</t>
  </si>
  <si>
    <t>ФГБУ Петербургский институт ядерной физики им. Б.П.Константинова РАН (Орлова роща)</t>
  </si>
  <si>
    <t>ФГУ ПЭКП Петербургского института ядерной физики им. Б.П.Константинова РАН</t>
  </si>
  <si>
    <t>Вырицкое городское поселение, Большеколпанское сельское поселение</t>
  </si>
  <si>
    <t xml:space="preserve">ОАО "ЭЛТЕЗА" филиал СЗПК </t>
  </si>
  <si>
    <t>Город Гатчина, Веревское сельское поселение</t>
  </si>
  <si>
    <t xml:space="preserve">ФГБУ "Петербургский институт ядерной физики им. Б.П.Константинова" </t>
  </si>
  <si>
    <t>МП "Северное ремонтно-эксплуатационное предприятие"</t>
  </si>
  <si>
    <t>МУП "Бугровские тепловые сети"</t>
  </si>
  <si>
    <t>МУП "Романовские коммунальные системы"</t>
  </si>
  <si>
    <t>Город Всеволожск</t>
  </si>
  <si>
    <t>Щегловское сельское поселение</t>
  </si>
  <si>
    <t>ООО "ГТМ - Теплосервис" котельная N 22</t>
  </si>
  <si>
    <t>Кузьмоловское сельское поселение</t>
  </si>
  <si>
    <t>Кузьмоловское</t>
  </si>
  <si>
    <t>Первомайское городское поселение</t>
  </si>
  <si>
    <t>котельная в п. Ленинское</t>
  </si>
  <si>
    <t>ОАО "Управляющая компания по жилищно-коммунальному хозяйству Выборгского района"</t>
  </si>
  <si>
    <t>Приморское городское поселение</t>
  </si>
  <si>
    <t>ООО "Светогорское жилищно-коммунальное хозяйство"</t>
  </si>
  <si>
    <t>тарифы на коллекторах ТЭЦ</t>
  </si>
  <si>
    <t>тарифы через тепловую сеть</t>
  </si>
  <si>
    <t>349-п</t>
  </si>
  <si>
    <t> -</t>
  </si>
  <si>
    <t>Город Коммунар</t>
  </si>
  <si>
    <t>МП МО Город Коммунар "Жилищно-коммунальная служба"</t>
  </si>
  <si>
    <t>345-п</t>
  </si>
  <si>
    <t xml:space="preserve">ФГУП "Производственно-эксплуатационное коммунальное предприятие" </t>
  </si>
  <si>
    <t>348-п</t>
  </si>
  <si>
    <t>открытая система ГВС</t>
  </si>
  <si>
    <t>закрытая система ГВС с тепловым пунктом</t>
  </si>
  <si>
    <t>в зоне горячего водоснабжения МУП "Водоканал" г.Гатчина</t>
  </si>
  <si>
    <t>Таицкое городское поселение</t>
  </si>
  <si>
    <t>закрытая система ГВС без теплового пункта</t>
  </si>
  <si>
    <t>Ленинградское областное предприятие   "Лодейнопольское дорожное ремонтно-строительное управление"</t>
  </si>
  <si>
    <t>ОАО "РЖД" (Октябрьская дирекция по тепловодоснабжению - структурное подразделение  Центральной дирекции по тепловодоснабжению - филиала ОАО "РЖД")</t>
  </si>
  <si>
    <t>ОАО "Газпромтеплоэнерго"</t>
  </si>
  <si>
    <t>ООО "Ландшафт-ЭКО"</t>
  </si>
  <si>
    <t>тарифы с учетом инвестиционной составляющей</t>
  </si>
  <si>
    <t>Кузнечнинское ГП</t>
  </si>
  <si>
    <t>МП " ТеплоРесурс" муниципального образования Кузнечнинское городское поселение муниципального образования Приозерский муниципальный район Ленинградской области</t>
  </si>
  <si>
    <t>ООО "ОблСервис"</t>
  </si>
  <si>
    <t>ООО "ПАРИТЕТЪ"</t>
  </si>
  <si>
    <t>ООО Управляющая компания ''ОАЗИС''</t>
  </si>
  <si>
    <t>Приозерское ГП</t>
  </si>
  <si>
    <t>ООО "Энерго-Ресурс"</t>
  </si>
  <si>
    <t>281-п</t>
  </si>
  <si>
    <t>342-п</t>
  </si>
  <si>
    <t>д.Бор Борского сельского поселения</t>
  </si>
  <si>
    <t>д. Ларьян, д. Мозолево Борского сельского поселения</t>
  </si>
  <si>
    <t>ООО "Крионорд"</t>
  </si>
  <si>
    <t>ООО "УК СпецМонтаж"</t>
  </si>
  <si>
    <t>АО "Газпром теплоэнерго"</t>
  </si>
  <si>
    <t>ООО "ТК Северная"</t>
  </si>
  <si>
    <t>ООО "ГРАНД"</t>
  </si>
  <si>
    <t xml:space="preserve">Лужский
</t>
  </si>
  <si>
    <t xml:space="preserve">МУП «Приладожскжилкомхоз» </t>
  </si>
  <si>
    <t>Невско-ладожский район водных путей и судоходства - филиал ФБУ "Администрация Волго-Балтийского
бассейна внутренних  водных путей"</t>
  </si>
  <si>
    <t>344-п</t>
  </si>
  <si>
    <t xml:space="preserve"> МУП «Приладожскжилкомхоз» </t>
  </si>
  <si>
    <t>АО "Газпром теплоэнерго" филиал в Ленинградской области</t>
  </si>
  <si>
    <t>ОАО "Усть-Лужский Контейнерный Терминал"</t>
  </si>
  <si>
    <t>Лодейнопольское городское поселение, Свирьстройское городское поселение,  Доможировское сельское поселение, Янегское сельское поселение, Алеховщинское сельское поселение</t>
  </si>
  <si>
    <t>Лодейнопольское городское поселение</t>
  </si>
  <si>
    <t>Тихвинский муниципальный район</t>
  </si>
  <si>
    <t>город Всеволожск (Промзона "кирпичный завод")</t>
  </si>
  <si>
    <t>ООО "Полар-Инвест"</t>
  </si>
  <si>
    <t>ООО "ЭЛСО-ЭГМ"</t>
  </si>
  <si>
    <t>Свердловское городское поселение (д. Новосаратовка, район "Уткина заводь")</t>
  </si>
  <si>
    <t>ОАО «Ленинградская областная тепло-энергетическая компания»</t>
  </si>
  <si>
    <t>ООО "ВОДОКАНАЛ"</t>
  </si>
  <si>
    <t>АО "Газпром Теплоэнерго"</t>
  </si>
  <si>
    <t>ООО "ГТМ-теплосервис"</t>
  </si>
  <si>
    <t>Рахьинское городское поселение кот 34</t>
  </si>
  <si>
    <t>Рахьинское городское поселение кот 35</t>
  </si>
  <si>
    <t>Рахьинское городское поселение кот 47</t>
  </si>
  <si>
    <t>ООО«Научно-Технический Центр «Энергия»</t>
  </si>
  <si>
    <t>закрытая с тп</t>
  </si>
  <si>
    <t>500-п</t>
  </si>
  <si>
    <t>Лесколовское сельское поселение, кроме котельной 22</t>
  </si>
  <si>
    <t>Закрытая система ГВС</t>
  </si>
  <si>
    <t xml:space="preserve">Лодейнопольский </t>
  </si>
  <si>
    <t xml:space="preserve">Киришский </t>
  </si>
  <si>
    <t xml:space="preserve">Гатчинский </t>
  </si>
  <si>
    <t xml:space="preserve">Всеволожский </t>
  </si>
  <si>
    <t>Гатчинский МР</t>
  </si>
  <si>
    <t>Бокситогорский МР</t>
  </si>
  <si>
    <t xml:space="preserve">Сланцевский  </t>
  </si>
  <si>
    <t>Самойловское сельское поселение (бывшее Анисимовское сельское поселение)</t>
  </si>
  <si>
    <t>Лидское сельское поселение (бывшее Подборовское сельское поселение)</t>
  </si>
  <si>
    <t xml:space="preserve">ФГБУ "Петербургский институт ядерной физики им.Б.П.Константинова" </t>
  </si>
  <si>
    <t>тариф с инвест.составляющей</t>
  </si>
  <si>
    <t>тариф с инвест. оставляющей, закрытая с ТП в зоне водоснабжения ООО "ЭкоСервис"</t>
  </si>
  <si>
    <t>ООО "МонтажСтрой"</t>
  </si>
  <si>
    <t>ООО "ЖИЛСЕРВИС"</t>
  </si>
  <si>
    <t>ООО "Теплодом"</t>
  </si>
  <si>
    <t>ООО "Светогорское ЖКХ"</t>
  </si>
  <si>
    <t>ООО "Дубровская ТЭЦ"</t>
  </si>
  <si>
    <t>закрытая сисетма ГВС с ИТП</t>
  </si>
  <si>
    <t>в зоне ГВС ООО "УК "Мурино"</t>
  </si>
  <si>
    <t>в зоне ГВС ООО "ЛенОблВод-Инвест"</t>
  </si>
  <si>
    <t xml:space="preserve">ООО "Теплосеть Санкт-Петербурга" </t>
  </si>
  <si>
    <t>299-п</t>
  </si>
  <si>
    <t>308-п</t>
  </si>
  <si>
    <t>282-п</t>
  </si>
  <si>
    <t>300-п</t>
  </si>
  <si>
    <t>309-п</t>
  </si>
  <si>
    <t>343-п</t>
  </si>
  <si>
    <t>338-п</t>
  </si>
  <si>
    <t>АО "КНАУФ ПЕТРОБОРД"</t>
  </si>
  <si>
    <t>ООО «Сланцы»</t>
  </si>
  <si>
    <t>339-п</t>
  </si>
  <si>
    <t>- </t>
  </si>
  <si>
    <t>АО «Российский концерн по производству электрической и тепловой энергии на атомных станциях» филиал «Ленинградская атомная станция»</t>
  </si>
  <si>
    <t>337-п</t>
  </si>
  <si>
    <t>филиал ПАО «Вторая генерирующая компания оптового рынка электрической энергии» «Киришская ГРЭС»</t>
  </si>
  <si>
    <t>340-п</t>
  </si>
  <si>
    <t>341-п</t>
  </si>
  <si>
    <t>Свердловское городское поселение</t>
  </si>
  <si>
    <t>Открытое акционерное общество "Всеволожские тепловые сети"</t>
  </si>
  <si>
    <t>закрытая система ГВС с ТП</t>
  </si>
  <si>
    <t>тариф с инвест. составляющей, закрытая с ТП</t>
  </si>
  <si>
    <t>№ 320-п</t>
  </si>
  <si>
    <t>№ 314-п</t>
  </si>
  <si>
    <t>№ 277</t>
  </si>
  <si>
    <t>№ 181-п</t>
  </si>
  <si>
    <t xml:space="preserve">Тосненское городское поселение                              Любанское городское поселение      </t>
  </si>
  <si>
    <t>№ 227-п</t>
  </si>
  <si>
    <t>№ 235-п</t>
  </si>
  <si>
    <t>№ 180-п</t>
  </si>
  <si>
    <t>№ 283-п</t>
  </si>
  <si>
    <t>№ 221-п</t>
  </si>
  <si>
    <t>№ 222-п</t>
  </si>
  <si>
    <t>№ 236-п</t>
  </si>
  <si>
    <t>№ 237-п</t>
  </si>
  <si>
    <t>ООО "БАЗИС-ЭНЕРГО"</t>
  </si>
  <si>
    <t>№ 233-п</t>
  </si>
  <si>
    <t>№ 321-п</t>
  </si>
  <si>
    <t>№ 278-п</t>
  </si>
  <si>
    <t xml:space="preserve">Павловское городское поселение  </t>
  </si>
  <si>
    <t>№ 284-п</t>
  </si>
  <si>
    <t>№ 224-п</t>
  </si>
  <si>
    <t>№ 238-п</t>
  </si>
  <si>
    <t>№ 279-п</t>
  </si>
  <si>
    <t>№ 293-п</t>
  </si>
  <si>
    <t>Тариф на коллекторах источника тепловой энергии</t>
  </si>
  <si>
    <t>№ 225-п</t>
  </si>
  <si>
    <t>№ 231-п</t>
  </si>
  <si>
    <t>№ 322-п</t>
  </si>
  <si>
    <t>№ 232-п</t>
  </si>
  <si>
    <t>№ 234-п</t>
  </si>
  <si>
    <t>открытая система теплоснабжения (горячего водоснабжения)</t>
  </si>
  <si>
    <t>Усадищенское</t>
  </si>
  <si>
    <t>Вындиноостровское сельское поселение, Бережковское сельское поселение</t>
  </si>
  <si>
    <t>Селивановское сельское  поселение</t>
  </si>
  <si>
    <t>№ 182-п</t>
  </si>
  <si>
    <t>Муниципальное  унитарное предприятие Подпорожского городского поселения "Комбинат благоустройства"</t>
  </si>
  <si>
    <t>№ 183-п</t>
  </si>
  <si>
    <t>ООО "БИОТЕПЛОСНАБ"</t>
  </si>
  <si>
    <t>№ 229-п</t>
  </si>
  <si>
    <t>№223-п</t>
  </si>
  <si>
    <t>№242-п</t>
  </si>
  <si>
    <t>тарифы НДС не облагаются, открытая система  теплоснабжения (горячего водоснабжения)</t>
  </si>
  <si>
    <t>тарифы с учетом инвестиционной составляющей,  открытая система  теплоснабжения (горячего водоснабжения)</t>
  </si>
  <si>
    <t xml:space="preserve"> закрытая система теплоснабжения с  тепловм пунктом, в зоне горячего водоснабжения МП " ТеплоРесурс" муниципального образования Кузнечнинское городское поселение муниципального образования Приозерский муниципальный район Ленинградской области</t>
  </si>
  <si>
    <t>№286-п</t>
  </si>
  <si>
    <t>№228-п</t>
  </si>
  <si>
    <t xml:space="preserve"> закрытая система теплоснабжения с  тепловм пунктом, в зоне горячего водоснабжения ОАО " Водоканал" </t>
  </si>
  <si>
    <t>№285-п</t>
  </si>
  <si>
    <t>Ромашкинское СП,                         Плодовское СП</t>
  </si>
  <si>
    <t xml:space="preserve"> Плодовское СП, Ромашкинское СП</t>
  </si>
  <si>
    <t>№295-п</t>
  </si>
  <si>
    <t>ООО"Паритет"</t>
  </si>
  <si>
    <t>№186-п</t>
  </si>
  <si>
    <t>№190-п</t>
  </si>
  <si>
    <t>№156-п</t>
  </si>
  <si>
    <t>№276-п</t>
  </si>
  <si>
    <t>№188-п</t>
  </si>
  <si>
    <t>от 30.12.2015 № 544</t>
  </si>
  <si>
    <t>326-п</t>
  </si>
  <si>
    <t>480-п</t>
  </si>
  <si>
    <t>381-п</t>
  </si>
  <si>
    <t>195-п</t>
  </si>
  <si>
    <t>194-п</t>
  </si>
  <si>
    <t>324-п</t>
  </si>
  <si>
    <t>316-п</t>
  </si>
  <si>
    <t>330-п</t>
  </si>
  <si>
    <t>226-п</t>
  </si>
  <si>
    <t>325-п</t>
  </si>
  <si>
    <t>230-п</t>
  </si>
  <si>
    <t>329-п</t>
  </si>
  <si>
    <t>192-п</t>
  </si>
  <si>
    <t>Выборгскмй муниципальный район</t>
  </si>
  <si>
    <t>227-п</t>
  </si>
  <si>
    <t>328-п</t>
  </si>
  <si>
    <t>открытая система ГВС / закрытая система ГВС без ИТП</t>
  </si>
  <si>
    <t>АО "Коммунальные системы Гатчинского района"</t>
  </si>
  <si>
    <t>189-п</t>
  </si>
  <si>
    <t>ООО "Транснефть-Порт Усть-Луга"</t>
  </si>
  <si>
    <t xml:space="preserve">АО "ГУ ЖКХ" </t>
  </si>
  <si>
    <t>Министерство обороны, прочие потребители и население</t>
  </si>
  <si>
    <t>Министерство обороны и прочие потребители</t>
  </si>
  <si>
    <t>Бугровское</t>
  </si>
  <si>
    <t>ЗАО "ТЕРМО-ЛАЙН"</t>
  </si>
  <si>
    <t>АО "Пикалевские тепловые сети"</t>
  </si>
  <si>
    <t>Город Пикалево</t>
  </si>
  <si>
    <t>301-п</t>
  </si>
  <si>
    <t>346-п</t>
  </si>
  <si>
    <t>462-п</t>
  </si>
  <si>
    <t>335-п</t>
  </si>
  <si>
    <t>193-п</t>
  </si>
  <si>
    <t>240-п</t>
  </si>
  <si>
    <t xml:space="preserve"> Виллозское сельское поселение, дер. Малое Карлино</t>
  </si>
  <si>
    <t>331-п</t>
  </si>
  <si>
    <t>336-п</t>
  </si>
  <si>
    <t>ООО "Инженерно-энергетический комплекс</t>
  </si>
  <si>
    <t>459-п</t>
  </si>
  <si>
    <t>332-п</t>
  </si>
  <si>
    <t>239-п</t>
  </si>
  <si>
    <t>333-п</t>
  </si>
  <si>
    <t>334-п</t>
  </si>
  <si>
    <t>477-п</t>
  </si>
  <si>
    <t>460-п</t>
  </si>
  <si>
    <t>САБ, от газовой котельной, расположенной по адресу; город Выборг, Смирновское шоссе, дом 6</t>
  </si>
  <si>
    <t>ЛО ГП "Рощинское дорожное ремонтно-эксплуатационное управление"</t>
  </si>
  <si>
    <t>Колтушское сельское поселение (дер.Разметелево, дер.Хапо-Ое)</t>
  </si>
  <si>
    <t>Колтушское сельское поселение (пос.Воейково, дер. Старая)</t>
  </si>
  <si>
    <t>тариф с инвест составляющей</t>
  </si>
  <si>
    <t>ООО "Новая водная ассоциация"</t>
  </si>
  <si>
    <t>ООО "ПРОДЭКС-ЭНЕРГОСЕРВИС"</t>
  </si>
  <si>
    <t>Заневское сельское поселение (в зоне ГВС СМЭУ "Заневка")</t>
  </si>
  <si>
    <t>Заневское сельское поселение (в зоне ГВС ООО "КУДРОВО-ГРАД")</t>
  </si>
  <si>
    <t>ООО "ГТМ - Теплосервис" (кроме котельной N 22)</t>
  </si>
  <si>
    <t>Колтушское сельское поселение (дер.Разметелево)</t>
  </si>
  <si>
    <t>Колтушское сельское поселение (пос. Воейково)</t>
  </si>
  <si>
    <t>ООО "Монтажстрой"</t>
  </si>
  <si>
    <t>ООО "ТК "Мурино"</t>
  </si>
  <si>
    <t>ООО «ТК "Мурино»</t>
  </si>
  <si>
    <t>Ретюнское сельское поселение (в зоне ГВС ОАО "Лужский водоканал")</t>
  </si>
  <si>
    <t>в зоне ГВС ООО "Новая водная ассоциация"</t>
  </si>
  <si>
    <t>Открытая система, закрытая без ТП</t>
  </si>
  <si>
    <t>Закрытая с ТП</t>
  </si>
  <si>
    <t>№472-п</t>
  </si>
  <si>
    <t>Торковичское</t>
  </si>
  <si>
    <t>Мшинское</t>
  </si>
  <si>
    <t xml:space="preserve"> МельниковскоеСП, Сосновское СП</t>
  </si>
  <si>
    <t>Выскатское, Гостицкое</t>
  </si>
  <si>
    <t>471-п</t>
  </si>
  <si>
    <t>Гостицкое сельское поселение</t>
  </si>
  <si>
    <t xml:space="preserve"> Выскатское сельское поселение</t>
  </si>
  <si>
    <t>в зоне ГВС ООО "Инфраструктура плюс"</t>
  </si>
  <si>
    <t>в зоне ГВС ООО "Ленсервисстрой"</t>
  </si>
  <si>
    <t>Лужское (в зоне ГВС ОАО "Лужский водоканал")</t>
  </si>
  <si>
    <t>Ивангородское (в зоне ГВС ООО "Ивангородский водоканал")</t>
  </si>
  <si>
    <t>287-п</t>
  </si>
  <si>
    <t>493-п</t>
  </si>
  <si>
    <t>289-п</t>
  </si>
  <si>
    <t>243-п</t>
  </si>
  <si>
    <t>241-п</t>
  </si>
  <si>
    <t>350-п</t>
  </si>
  <si>
    <t>290-п</t>
  </si>
  <si>
    <t>399-п</t>
  </si>
  <si>
    <t>Морозовское сельское поселение</t>
  </si>
  <si>
    <t>318-п</t>
  </si>
  <si>
    <t>291-п</t>
  </si>
  <si>
    <t>ООО "С-КЛАД"</t>
  </si>
  <si>
    <t>310-п</t>
  </si>
  <si>
    <t>292-п</t>
  </si>
  <si>
    <t>501-п</t>
  </si>
  <si>
    <t>315-п</t>
  </si>
  <si>
    <t>ООО "Тепло сервис"</t>
  </si>
  <si>
    <t>Колтушское сельское поселение (в зоне ГВС ООО "ЛОКС")</t>
  </si>
  <si>
    <t>Муринское, Заневское, Новодевяткинское</t>
  </si>
  <si>
    <t>Тарифы налогом на добавленную стоимость не облагаются, организация применяет упрощенную систему налогообложения в соответствии со статьей 346.11 главы 26.2 части II Налогового кодекса Российской Федерации</t>
  </si>
  <si>
    <t>Рост тарифа для организации %</t>
  </si>
  <si>
    <t>Рост тарифа для населения %</t>
  </si>
  <si>
    <t>Доля оплаты</t>
  </si>
  <si>
    <t>Экономически обоснованный тариф на услуги  в сфере горячего водоснабжения для ресурсоснабжающей организации, руб./м3 (без НДС)</t>
  </si>
  <si>
    <t>Муринское, Новодевяткинское</t>
  </si>
  <si>
    <t>ООО "ТЕПЛОЭНЕРГО"</t>
  </si>
  <si>
    <t>Центральный банк Российской Федерации (Пансионат с лечением «Зеленый бор» Отделения по Ленинградской области Северо-Западного главного управления Центрального банка Российской Федерации)</t>
  </si>
  <si>
    <t>ООО "Балтийский дом"</t>
  </si>
  <si>
    <t>Тарифные решения ЛенРТК по ГВС на 2017 год</t>
  </si>
  <si>
    <t>Тарифные решения ЛенРТК по отоплению на 2017 год</t>
  </si>
  <si>
    <t>492-п</t>
  </si>
  <si>
    <t>503-п</t>
  </si>
  <si>
    <t>19.12.2016 г.</t>
  </si>
  <si>
    <t>№519-п</t>
  </si>
  <si>
    <t>13.01.2017 №3-п</t>
  </si>
  <si>
    <t>277-п</t>
  </si>
  <si>
    <t>"Бегуницкое сельское поселение",
"Беседское сельское поселение",
"Большеврудское сельское поселение",
"Волосовское городское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t>
  </si>
  <si>
    <t>512-п</t>
  </si>
  <si>
    <t>от 13.12.2016 г. № 275-п</t>
  </si>
  <si>
    <t>514-п</t>
  </si>
  <si>
    <t>Сиверское городское поселение</t>
  </si>
  <si>
    <t>Государственное казенное учереждение здравоохранения Ленинградской области "Дружносельская психиатрическая больница"</t>
  </si>
  <si>
    <t>274-п</t>
  </si>
  <si>
    <t xml:space="preserve">Город Гатчина </t>
  </si>
  <si>
    <t>Веревское сельское поселение</t>
  </si>
  <si>
    <t>Елизаветинское сельское поселение, 
Сусанинское сельское поселение, 
Сяськелевское сельское поселение</t>
  </si>
  <si>
    <t>Большеколпанское сельское поселение, 
Веревское сельское поселение, 
Войсковицкое сельское поселение, 
Кобринское сельское поселение, 
Новосветское сельское поселение, 
Пудомягское сельское поселение, 
Пудостьское сельское поселение, 
Рождественское  сельское поселение, 
Вырицкое городское поселение, 
Дружногорское городское поселение, 
Сиверское городское поселение</t>
  </si>
  <si>
    <t>от 17.12.2015 г.  Приказ №455-п от 19.12.2016 г. № 521-п</t>
  </si>
  <si>
    <t>от 30.12.2015 Приказ №544-п от 16.12.2016 г. № 323-п</t>
  </si>
  <si>
    <t>от 19.12.2016 г. № 458-п</t>
  </si>
  <si>
    <t>от 13.12.2016 г. №276-п</t>
  </si>
  <si>
    <t>13.12.2016 г. № 276-п</t>
  </si>
  <si>
    <t>от 19.12.2016 г.№ 505-п</t>
  </si>
  <si>
    <t>АО "Выборгтеплоэнерго"</t>
  </si>
  <si>
    <t>от 16.19.2016</t>
  </si>
  <si>
    <t>322-п</t>
  </si>
  <si>
    <t>278-п</t>
  </si>
  <si>
    <t>Высоцкое  городское поселение
Глебычевское  сельское поселение
Гончаровское сельское поселение
Каменногорское городское поселение 
Красносельское сельское поселение
Первомайское сельское поселение
Полянское сельское поселение
Приморское городское поселение 
Рощинское городское поселение 
Селезневское сельское поселение</t>
  </si>
  <si>
    <t>от 19.12.2016</t>
  </si>
  <si>
    <t>513-п</t>
  </si>
  <si>
    <t>Выборгское городское поселение
Высоцкое  городское поселение
Гончаровское сельское поселение
Каменногорское городское поселение 
Красносельское сельское поселение
Первомайское сельское поселение
Полянское сельское поселение
Приморское городское поселение 
Рощинское городское поселение 
Селезневское сельское поселение
Советское городское поселение</t>
  </si>
  <si>
    <t>№ 525-п</t>
  </si>
  <si>
    <t>13.12.2016 №284-п</t>
  </si>
  <si>
    <t>13.12.2016 №283-п</t>
  </si>
  <si>
    <t>№132-п</t>
  </si>
  <si>
    <t>№524-п</t>
  </si>
  <si>
    <t>13.12.2016 №282-п</t>
  </si>
  <si>
    <t>16.12.2016 № 337-п</t>
  </si>
  <si>
    <t>№ 323-п</t>
  </si>
  <si>
    <t>22.11.2016 №150-п</t>
  </si>
  <si>
    <t>19.12.2016 №473-п</t>
  </si>
  <si>
    <t>09.12.2016 №240</t>
  </si>
  <si>
    <t>№481-п</t>
  </si>
  <si>
    <t xml:space="preserve">         Громовское СП,              Ромашкинское СП</t>
  </si>
  <si>
    <t>№280п</t>
  </si>
  <si>
    <t>09.12.2016 №244-п</t>
  </si>
  <si>
    <t>Ларионовское СП</t>
  </si>
  <si>
    <t>№133-п</t>
  </si>
  <si>
    <t>19.12.2016 № 474-п</t>
  </si>
  <si>
    <t>16.12.2016 №339-п</t>
  </si>
  <si>
    <t>№338-п</t>
  </si>
  <si>
    <t>№523-п</t>
  </si>
  <si>
    <t>№480-п</t>
  </si>
  <si>
    <t>13.12.2016 №258-п</t>
  </si>
  <si>
    <t>16.12.2016 №337-п</t>
  </si>
  <si>
    <t xml:space="preserve">       Громовское СП              </t>
  </si>
  <si>
    <t>13.12.2016 №285-п</t>
  </si>
  <si>
    <t>468-п</t>
  </si>
  <si>
    <t>469-п</t>
  </si>
  <si>
    <t>466-п</t>
  </si>
  <si>
    <t>467-п</t>
  </si>
  <si>
    <t>488-п</t>
  </si>
  <si>
    <t>188-п</t>
  </si>
  <si>
    <t>191-п</t>
  </si>
  <si>
    <t>463-п</t>
  </si>
  <si>
    <t>190-п</t>
  </si>
  <si>
    <t>465-п</t>
  </si>
  <si>
    <t>237-п</t>
  </si>
  <si>
    <t>238-п</t>
  </si>
  <si>
    <t>464-п</t>
  </si>
  <si>
    <t>470-п</t>
  </si>
  <si>
    <t>ОАО "ЛОТЭК"(закрытая система с ИТП)</t>
  </si>
  <si>
    <t>ОАО "ЛОТЭК" (закрытая система с ИТП)</t>
  </si>
  <si>
    <t>507-п</t>
  </si>
  <si>
    <t>511-п</t>
  </si>
  <si>
    <t>506-п</t>
  </si>
  <si>
    <t>16.12.2016г. №336-п</t>
  </si>
  <si>
    <t>19.12.2016г. №500-п</t>
  </si>
  <si>
    <t>19.12.2016г. №501-п</t>
  </si>
  <si>
    <t>19.12.2016 №485-п</t>
  </si>
  <si>
    <t>19.12.2016 №486-п</t>
  </si>
  <si>
    <t>16.12.2016 №327-п</t>
  </si>
  <si>
    <t>19.12.2016 №509-п</t>
  </si>
  <si>
    <t>19.12.2016 №490-п</t>
  </si>
  <si>
    <t>02.12.2016 №194-п</t>
  </si>
  <si>
    <t>19.12.2016г. №502-п</t>
  </si>
  <si>
    <t>16.12.2016г. №325-п</t>
  </si>
  <si>
    <t>13.12.2016г. №279-п</t>
  </si>
  <si>
    <t>19.12.2016г. №482-п</t>
  </si>
  <si>
    <t>530-п</t>
  </si>
  <si>
    <t>ООО "ЭЛСО-Энергия"</t>
  </si>
  <si>
    <t>19.12.2016г.</t>
  </si>
  <si>
    <t>19.12.2016г. №508-п</t>
  </si>
  <si>
    <t>19.12.2016г. №487-п</t>
  </si>
  <si>
    <t>461-п</t>
  </si>
  <si>
    <t>531-п</t>
  </si>
  <si>
    <t>19.12.2016г. №484-п</t>
  </si>
  <si>
    <t>499-п</t>
  </si>
  <si>
    <t>529-п</t>
  </si>
  <si>
    <t>520-п</t>
  </si>
  <si>
    <t>233-п</t>
  </si>
  <si>
    <t>13.12.2016г. №290-п</t>
  </si>
  <si>
    <t>16.12.2016г. №333-п</t>
  </si>
  <si>
    <t>09.12.2016г. №248-п</t>
  </si>
  <si>
    <t>13.12.2016г. №291-п</t>
  </si>
  <si>
    <t>в зоне ГВС ООО "СМЭУ "Заневка"</t>
  </si>
  <si>
    <t>в зоне ГВС ООО "КУДРОВО-ГРАД"</t>
  </si>
  <si>
    <t>02.12.2016г. №194-п</t>
  </si>
  <si>
    <t>19.12.2016г. №486-п</t>
  </si>
  <si>
    <t>закрытая без ТП</t>
  </si>
  <si>
    <t>закрытая с ТП</t>
  </si>
  <si>
    <t>открытая, закрытая без ТП, закрытая с ТП</t>
  </si>
  <si>
    <t>открытая, закрытая без ТП</t>
  </si>
  <si>
    <t>в зоне ГВС ООО "ЛОКС"</t>
  </si>
  <si>
    <t>открытая система ГВС, закрытая без ТП</t>
  </si>
  <si>
    <t>открытая система ГВС, закрытая без ТП, закрытая с ТП</t>
  </si>
  <si>
    <t>19.12.2016г. №483-п</t>
  </si>
  <si>
    <t>19.12.2016 №482-п</t>
  </si>
  <si>
    <t>19.12.2016 №327-п</t>
  </si>
  <si>
    <t>закрытая система с ТП</t>
  </si>
  <si>
    <t>открытая система, закрытая без ТП</t>
  </si>
  <si>
    <t>ООО "Балтийский Дом"</t>
  </si>
  <si>
    <t>06.12.20156</t>
  </si>
  <si>
    <t>232-п</t>
  </si>
  <si>
    <t>организация применяет упрощенную систему налогообложения</t>
  </si>
  <si>
    <t>ООО "Бис Мелиорд Трейд"</t>
  </si>
  <si>
    <t>478-п</t>
  </si>
  <si>
    <t>479-п</t>
  </si>
  <si>
    <t>476-п</t>
  </si>
  <si>
    <t>от 19.12.2016 № 475</t>
  </si>
  <si>
    <t>от 13.12.2016 № 286-п</t>
  </si>
  <si>
    <t>№ 526-п</t>
  </si>
  <si>
    <t>от 16.12.2016 № 326</t>
  </si>
  <si>
    <t>от 16.12.2016 № 332-п</t>
  </si>
  <si>
    <t>от 19.12.2016 № 491-п</t>
  </si>
  <si>
    <t>от 13.12.2016 № 287-п</t>
  </si>
  <si>
    <t>ООО "Приладожский теплоснаб"</t>
  </si>
  <si>
    <t>489-п</t>
  </si>
  <si>
    <t>№ 527-п</t>
  </si>
  <si>
    <t>№ 242-п</t>
  </si>
  <si>
    <t>№ 243-п</t>
  </si>
  <si>
    <t>№ 246-п</t>
  </si>
  <si>
    <t>№ 245-п</t>
  </si>
  <si>
    <t>от 09.12.2016 № 239-п</t>
  </si>
  <si>
    <t>№ 247-п</t>
  </si>
  <si>
    <t>№ 528-п</t>
  </si>
  <si>
    <t>от 16.12.2016 № 324-п</t>
  </si>
  <si>
    <t>от 13.12.2016 № 289</t>
  </si>
  <si>
    <t>ООО "Ленжилэксплуатация"</t>
  </si>
  <si>
    <t>№ 552-п</t>
  </si>
  <si>
    <t>от 30.12.2016 № 570</t>
  </si>
  <si>
    <t>526-п</t>
  </si>
  <si>
    <t>19.12.2016 № 500-п</t>
  </si>
  <si>
    <t>497-п</t>
  </si>
  <si>
    <t>519-п</t>
  </si>
  <si>
    <t>Киришское городское поселение, Будогощское городское поселение, Глажевское сельское поселение, Кусинское сельское поселение, Пчевжинское сельское поселение, Пчевское сельское поселение</t>
  </si>
  <si>
    <t>515-п</t>
  </si>
  <si>
    <t>295-п</t>
  </si>
  <si>
    <t>516-п</t>
  </si>
  <si>
    <t>494-п от 19.12.2016</t>
  </si>
  <si>
    <t>293-п</t>
  </si>
  <si>
    <t xml:space="preserve"> 16.12.2016 №342-п</t>
  </si>
  <si>
    <t xml:space="preserve"> 16.12.2016 №343-п</t>
  </si>
  <si>
    <t>294-п</t>
  </si>
  <si>
    <t>495-п от 19.12.2016</t>
  </si>
  <si>
    <t>«Аннинское сельское поселение», «Большеижорское городское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t>
  </si>
  <si>
    <t>496-п</t>
  </si>
  <si>
    <t xml:space="preserve">16.12.2016 №344-п </t>
  </si>
  <si>
    <t>518-п от 19.12.2016</t>
  </si>
  <si>
    <t>517-п</t>
  </si>
  <si>
    <t>340-п от 16.12.2016</t>
  </si>
  <si>
    <t>Глажевское сельское поселение, Будогощское городское поселение, Пчевское сельское поселение</t>
  </si>
  <si>
    <t xml:space="preserve">342-п от 16.12.2016 </t>
  </si>
  <si>
    <t>«Аннинское сельское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t>
  </si>
  <si>
    <t xml:space="preserve">19.12.2016 №495-п </t>
  </si>
  <si>
    <t>от 06.12.2016 № 230</t>
  </si>
  <si>
    <t>457-п</t>
  </si>
  <si>
    <t xml:space="preserve">Приморское городское поселение </t>
  </si>
  <si>
    <t>518-п</t>
  </si>
  <si>
    <t>Для потребителей СМУП "ТСП", получающих тепловую энергию через тепловые сети ООО "ГРАНД"</t>
  </si>
  <si>
    <t>19.12.2016 № 510-п</t>
  </si>
  <si>
    <t>22.11.2016 №150-п,13.01.2017 №3-п.</t>
  </si>
  <si>
    <t>Синявинское городское поселение</t>
  </si>
  <si>
    <t>ООО «Научно-Технический Центр «Энергия»</t>
  </si>
  <si>
    <t>№ 349-п</t>
  </si>
  <si>
    <t>от 13.12.2016 № 291-п</t>
  </si>
  <si>
    <t>Закрытая система в зоне ГВС ООО "Водоканал Кировского ГП"</t>
  </si>
  <si>
    <t>09.12.2016г. № 249-п</t>
  </si>
  <si>
    <t>16.12.2016 № 335-п</t>
  </si>
  <si>
    <t>Примечание:</t>
  </si>
  <si>
    <t>Установленные приказами ЛенРТК  тарифы на горячую воду в закрытых системах теплоснабжения (горячего водоснабжения) с тепловыми пунктами исчисляемые в рублях за кубический метр носят информационный характер и применяются при расчетах совокупного коммунального платежа за горячую воду</t>
  </si>
  <si>
    <t>открытая система</t>
  </si>
  <si>
    <t>закрытая система с ИТП</t>
  </si>
  <si>
    <t>от 25.01.2017 г. №10-п</t>
  </si>
  <si>
    <t>Ропшинское сельское поселение</t>
  </si>
  <si>
    <t>изм.22.02.2017 № 32-п</t>
  </si>
  <si>
    <t>21-п</t>
  </si>
  <si>
    <t>Новоладожское городское поселение</t>
  </si>
  <si>
    <t xml:space="preserve">АО «Ленинградская областная тепло-энергетическая компания» </t>
  </si>
  <si>
    <t>ООО "ЭнергоИнвест"</t>
  </si>
  <si>
    <t xml:space="preserve">Каменногорское городское поселение </t>
  </si>
  <si>
    <t>Селезневское сельское поселение</t>
  </si>
  <si>
    <t>Высоцкое  городское поселение
Гончаровское сельское поселение
Красносельское сельское поселение
Первомайское сельское поселение
Полянское сельское поселение</t>
  </si>
  <si>
    <t>от 25.01.2017 г. №11-п</t>
  </si>
  <si>
    <t>АО "НПО "Поиск"</t>
  </si>
  <si>
    <t>Заневское городское поселение</t>
  </si>
  <si>
    <t>ООО "ЖилКомТеплоЭнерго"</t>
  </si>
  <si>
    <t>75-п</t>
  </si>
  <si>
    <t>79-п</t>
  </si>
  <si>
    <t>76-п</t>
  </si>
  <si>
    <t>78-п</t>
  </si>
  <si>
    <t>77-п</t>
  </si>
  <si>
    <t>ООО «Тепловые сети и котельные»</t>
  </si>
  <si>
    <t>ООО «Сертоловский топливно-энергетический комплекс»</t>
  </si>
  <si>
    <t>со дня вступления в силу приказа</t>
  </si>
  <si>
    <t xml:space="preserve">со дня вступления в силу приказа, устанавливающего тарифы на тепловую энергию на территории МО "Сертоловское городское поселение" Всеволожского муниципального района Ленгинградской области в зоне теплоснабжения ООО "Сертоловский топливно-энергетический комплекс" </t>
  </si>
  <si>
    <t xml:space="preserve">до дня вступления в силу приказа №76-п </t>
  </si>
  <si>
    <t xml:space="preserve">до дня вступления в силу приказа №78-п </t>
  </si>
  <si>
    <t xml:space="preserve">со дня вступления в силу приказа, устанавливающего тарифы на тепловую энергию на территории МО "Сертоловское городское поселение" Всеволожского муниципального района Ленгинградской области в зоне теплоснабжения ООО "Тепловые сети и котельные" </t>
  </si>
  <si>
    <t xml:space="preserve">со дня вступления в силу приказа, устанавливающего тарифы на тепловую энергию на территории МО "Аннинское городское поселение" Ломоносовского муниципального района Ленгинградской области в зоне теплоснабжения ООО "ЖилКомТеплоЭнерго"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</si>
</sst>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р_._-;\-* #,##0.00_р_._-;_-* &quot;-&quot;??_р_._-;_-@_-"/>
    <numFmt numFmtId="165" formatCode="0.000"/>
    <numFmt numFmtId="166" formatCode="0.00_ ;[Red]\-0.00\ "/>
    <numFmt numFmtId="167" formatCode="0.0%"/>
    <numFmt numFmtId="168" formatCode="0.0000"/>
  </numFmts>
  <fonts count="20" x14ac:knownFonts="1">
    <font>
      <sz val="11"/>
      <color theme="1"/>
      <name val="Calibri"/>
      <family val="2"/>
      <charset val="204"/>
      <scheme val="minor"/>
    </font>
    <font>
      <sz val="10"/>
      <color theme="1"/>
      <name val="Times New Roman"/>
      <family val="1"/>
      <charset val="204"/>
    </font>
    <font>
      <sz val="10"/>
      <color rgb="FF3B3B3B"/>
      <name val="Times New Roman"/>
      <family val="1"/>
      <charset val="204"/>
    </font>
    <font>
      <sz val="9"/>
      <name val="Times New Roman"/>
      <family val="1"/>
      <charset val="204"/>
    </font>
    <font>
      <sz val="10"/>
      <name val="Times New Roman"/>
      <family val="1"/>
      <charset val="204"/>
    </font>
    <font>
      <vertAlign val="superscript"/>
      <sz val="10"/>
      <name val="Times New Roman"/>
      <family val="1"/>
      <charset val="204"/>
    </font>
    <font>
      <b/>
      <sz val="10"/>
      <name val="Times New Roman"/>
      <family val="1"/>
      <charset val="204"/>
    </font>
    <font>
      <i/>
      <sz val="10"/>
      <name val="Times New Roman"/>
      <family val="1"/>
      <charset val="204"/>
    </font>
    <font>
      <sz val="11"/>
      <color theme="1"/>
      <name val="Calibri"/>
      <family val="2"/>
      <charset val="204"/>
      <scheme val="minor"/>
    </font>
    <font>
      <sz val="11"/>
      <color theme="1"/>
      <name val="Times New Roman"/>
      <family val="1"/>
      <charset val="204"/>
    </font>
    <font>
      <b/>
      <sz val="14"/>
      <color rgb="FF000000"/>
      <name val="Times New Roman"/>
      <family val="1"/>
      <charset val="204"/>
    </font>
    <font>
      <sz val="10"/>
      <color rgb="FF000000"/>
      <name val="Times New Roman"/>
      <family val="1"/>
      <charset val="204"/>
    </font>
    <font>
      <sz val="9"/>
      <color theme="1"/>
      <name val="Times New Roman"/>
      <family val="1"/>
      <charset val="204"/>
    </font>
    <font>
      <sz val="9"/>
      <color indexed="81"/>
      <name val="Tahoma"/>
      <family val="2"/>
      <charset val="204"/>
    </font>
    <font>
      <b/>
      <sz val="9"/>
      <color indexed="81"/>
      <name val="Tahoma"/>
      <family val="2"/>
      <charset val="204"/>
    </font>
    <font>
      <sz val="10"/>
      <color rgb="FFFF0000"/>
      <name val="Times New Roman"/>
      <family val="1"/>
      <charset val="204"/>
    </font>
    <font>
      <b/>
      <sz val="14"/>
      <name val="Times New Roman"/>
      <family val="1"/>
      <charset val="204"/>
    </font>
    <font>
      <sz val="11"/>
      <name val="Times New Roman"/>
      <family val="1"/>
      <charset val="204"/>
    </font>
    <font>
      <sz val="11"/>
      <name val="Calibri"/>
      <family val="2"/>
      <charset val="204"/>
      <scheme val="minor"/>
    </font>
    <font>
      <sz val="12"/>
      <name val="Times New Roman"/>
      <family val="1"/>
      <charset val="204"/>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9" fontId="8" fillId="0" borderId="0" applyFont="0" applyFill="0" applyBorder="0" applyAlignment="0" applyProtection="0"/>
    <xf numFmtId="164" fontId="8" fillId="0" borderId="0" applyFont="0" applyFill="0" applyBorder="0" applyAlignment="0" applyProtection="0"/>
  </cellStyleXfs>
  <cellXfs count="266">
    <xf numFmtId="0" fontId="0" fillId="0" borderId="0" xfId="0"/>
    <xf numFmtId="0" fontId="1" fillId="0" borderId="0" xfId="0" applyFont="1" applyFill="1"/>
    <xf numFmtId="0" fontId="1" fillId="0" borderId="0" xfId="0" applyFont="1" applyFill="1" applyAlignment="1">
      <alignment vertical="center"/>
    </xf>
    <xf numFmtId="4" fontId="3" fillId="0" borderId="1" xfId="0" applyNumberFormat="1" applyFont="1" applyFill="1" applyBorder="1" applyAlignment="1">
      <alignment horizontal="center" vertical="center"/>
    </xf>
    <xf numFmtId="2" fontId="4" fillId="0" borderId="1" xfId="0" applyNumberFormat="1" applyFont="1" applyFill="1" applyBorder="1" applyAlignment="1">
      <alignment horizontal="center" vertical="center"/>
    </xf>
    <xf numFmtId="0" fontId="4" fillId="0" borderId="0" xfId="0" applyFont="1" applyFill="1"/>
    <xf numFmtId="2" fontId="1" fillId="0" borderId="1"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4" fontId="4" fillId="0" borderId="1" xfId="0" applyNumberFormat="1" applyFont="1" applyFill="1" applyBorder="1" applyAlignment="1">
      <alignment horizontal="center" vertical="center" wrapText="1"/>
    </xf>
    <xf numFmtId="0" fontId="4" fillId="0" borderId="0" xfId="0" applyFont="1" applyFill="1" applyAlignment="1">
      <alignment horizontal="center"/>
    </xf>
    <xf numFmtId="0" fontId="1" fillId="0" borderId="0" xfId="0" applyFont="1" applyFill="1" applyAlignment="1">
      <alignment horizontal="center" vertical="center"/>
    </xf>
    <xf numFmtId="0" fontId="1" fillId="0" borderId="0" xfId="0" applyNumberFormat="1" applyFont="1" applyFill="1" applyAlignment="1">
      <alignment vertical="center"/>
    </xf>
    <xf numFmtId="0" fontId="1" fillId="0" borderId="0" xfId="0" applyFont="1" applyFill="1" applyBorder="1" applyAlignment="1">
      <alignment horizontal="center" vertical="center"/>
    </xf>
    <xf numFmtId="167" fontId="4" fillId="0" borderId="0" xfId="1" applyNumberFormat="1" applyFont="1" applyFill="1"/>
    <xf numFmtId="0" fontId="11" fillId="0" borderId="1" xfId="0" applyFont="1" applyFill="1" applyBorder="1" applyAlignment="1">
      <alignment horizontal="center" vertical="center"/>
    </xf>
    <xf numFmtId="0" fontId="1" fillId="0" borderId="1" xfId="0" applyFont="1" applyFill="1" applyBorder="1" applyAlignment="1">
      <alignment horizontal="center" vertical="center"/>
    </xf>
    <xf numFmtId="2" fontId="2"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xf>
    <xf numFmtId="2" fontId="4" fillId="0" borderId="2"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2" fontId="4" fillId="0" borderId="8"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7" xfId="0" applyFont="1" applyFill="1" applyBorder="1" applyAlignment="1">
      <alignment horizontal="left" vertical="top"/>
    </xf>
    <xf numFmtId="0" fontId="4" fillId="0" borderId="1" xfId="0" applyFont="1" applyFill="1" applyBorder="1" applyAlignment="1">
      <alignment horizontal="left" vertical="top"/>
    </xf>
    <xf numFmtId="2" fontId="7" fillId="0" borderId="5" xfId="0" applyNumberFormat="1" applyFont="1" applyFill="1" applyBorder="1" applyAlignment="1">
      <alignment horizontal="center" vertical="center" wrapText="1"/>
    </xf>
    <xf numFmtId="2" fontId="2" fillId="0" borderId="5"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1" fillId="0" borderId="1" xfId="0" applyFont="1" applyFill="1" applyBorder="1" applyAlignment="1">
      <alignment horizontal="center"/>
    </xf>
    <xf numFmtId="0" fontId="2" fillId="0" borderId="1" xfId="0" applyNumberFormat="1" applyFont="1" applyFill="1" applyBorder="1" applyAlignment="1">
      <alignment horizontal="center" vertical="center" wrapText="1"/>
    </xf>
    <xf numFmtId="168" fontId="4" fillId="0" borderId="1" xfId="0" applyNumberFormat="1" applyFont="1" applyFill="1" applyBorder="1"/>
    <xf numFmtId="168" fontId="1" fillId="0" borderId="7" xfId="0" applyNumberFormat="1"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2" fontId="4"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5" xfId="0" applyNumberFormat="1"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4" fillId="0" borderId="1" xfId="0" applyFont="1" applyFill="1" applyBorder="1" applyAlignment="1">
      <alignment horizontal="center" vertical="center" wrapText="1"/>
    </xf>
    <xf numFmtId="168" fontId="4" fillId="0" borderId="1"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4" fillId="0" borderId="1" xfId="0" applyFont="1" applyFill="1" applyBorder="1" applyAlignment="1">
      <alignment horizontal="center"/>
    </xf>
    <xf numFmtId="0" fontId="4" fillId="0" borderId="2" xfId="0" applyNumberFormat="1" applyFont="1" applyFill="1" applyBorder="1" applyAlignment="1">
      <alignment horizontal="center" vertical="center" wrapText="1"/>
    </xf>
    <xf numFmtId="168" fontId="1" fillId="0" borderId="7" xfId="0" applyNumberFormat="1" applyFont="1" applyFill="1" applyBorder="1" applyAlignment="1">
      <alignment horizontal="center"/>
    </xf>
    <xf numFmtId="168" fontId="1" fillId="0" borderId="1" xfId="0" applyNumberFormat="1" applyFont="1" applyFill="1" applyBorder="1" applyAlignment="1"/>
    <xf numFmtId="14" fontId="4" fillId="0" borderId="1"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xf>
    <xf numFmtId="2" fontId="15" fillId="0" borderId="1"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2" fontId="2" fillId="0" borderId="1" xfId="0" applyNumberFormat="1" applyFont="1" applyFill="1" applyBorder="1" applyAlignment="1">
      <alignment vertical="center" wrapText="1"/>
    </xf>
    <xf numFmtId="0" fontId="7" fillId="0" borderId="1" xfId="0" applyFont="1" applyFill="1" applyBorder="1" applyAlignment="1">
      <alignment horizontal="left" vertical="top" wrapText="1"/>
    </xf>
    <xf numFmtId="2" fontId="7" fillId="0" borderId="1" xfId="0"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164" fontId="4" fillId="0" borderId="1" xfId="2" applyFont="1" applyFill="1" applyBorder="1" applyAlignment="1">
      <alignment horizontal="center" vertical="center" wrapText="1"/>
    </xf>
    <xf numFmtId="0" fontId="4" fillId="0" borderId="1" xfId="0" applyFont="1" applyFill="1" applyBorder="1"/>
    <xf numFmtId="0" fontId="4" fillId="0" borderId="1" xfId="0" applyFont="1" applyFill="1" applyBorder="1" applyAlignment="1">
      <alignment horizontal="left" vertical="center" wrapText="1"/>
    </xf>
    <xf numFmtId="4" fontId="7" fillId="0" borderId="5" xfId="0" applyNumberFormat="1" applyFont="1" applyFill="1" applyBorder="1" applyAlignment="1">
      <alignment horizontal="center" vertical="center" wrapText="1"/>
    </xf>
    <xf numFmtId="4" fontId="7" fillId="0" borderId="1" xfId="0" applyNumberFormat="1" applyFont="1" applyFill="1" applyBorder="1" applyAlignment="1">
      <alignment horizontal="left" vertical="top" wrapText="1"/>
    </xf>
    <xf numFmtId="0" fontId="7" fillId="0" borderId="5" xfId="0"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2" fontId="4" fillId="0" borderId="5" xfId="0" applyNumberFormat="1" applyFont="1" applyFill="1" applyBorder="1" applyAlignment="1">
      <alignment horizontal="center" vertical="center" wrapText="1"/>
    </xf>
    <xf numFmtId="2" fontId="4" fillId="0" borderId="7"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14" fontId="4" fillId="0" borderId="7" xfId="0" applyNumberFormat="1" applyFont="1" applyFill="1" applyBorder="1" applyAlignment="1">
      <alignment horizontal="center" vertical="center" wrapText="1"/>
    </xf>
    <xf numFmtId="2" fontId="4" fillId="0" borderId="5"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Alignment="1"/>
    <xf numFmtId="0" fontId="2" fillId="0" borderId="1" xfId="0" applyFont="1" applyFill="1" applyBorder="1" applyAlignment="1">
      <alignment horizontal="left" vertical="center" wrapText="1"/>
    </xf>
    <xf numFmtId="0" fontId="0" fillId="0" borderId="0" xfId="0" applyAlignment="1">
      <alignment horizontal="left"/>
    </xf>
    <xf numFmtId="2" fontId="2" fillId="2" borderId="1" xfId="0" applyNumberFormat="1" applyFont="1" applyFill="1" applyBorder="1" applyAlignment="1">
      <alignment horizontal="center" vertical="center" wrapText="1"/>
    </xf>
    <xf numFmtId="164" fontId="4" fillId="0" borderId="0" xfId="2" applyFont="1" applyFill="1"/>
    <xf numFmtId="164" fontId="4" fillId="0" borderId="0" xfId="2" applyFont="1" applyFill="1" applyAlignment="1">
      <alignment horizontal="center" vertical="center" wrapText="1"/>
    </xf>
    <xf numFmtId="164" fontId="4" fillId="0" borderId="0" xfId="2" applyFont="1" applyFill="1" applyAlignment="1">
      <alignment horizontal="center"/>
    </xf>
    <xf numFmtId="164" fontId="4" fillId="0" borderId="0" xfId="2"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2" fontId="4" fillId="0" borderId="5"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5" xfId="0" applyFont="1" applyFill="1" applyBorder="1" applyAlignment="1">
      <alignment horizontal="left" vertical="top" wrapText="1"/>
    </xf>
    <xf numFmtId="14" fontId="4" fillId="0" borderId="5" xfId="0" applyNumberFormat="1" applyFont="1" applyFill="1" applyBorder="1" applyAlignment="1">
      <alignment horizontal="left" vertical="top" wrapText="1"/>
    </xf>
    <xf numFmtId="14" fontId="4" fillId="0" borderId="7" xfId="0" applyNumberFormat="1" applyFont="1" applyFill="1" applyBorder="1" applyAlignment="1">
      <alignment horizontal="center" vertical="center" wrapText="1"/>
    </xf>
    <xf numFmtId="0" fontId="4" fillId="0" borderId="7" xfId="0" applyFont="1" applyFill="1" applyBorder="1" applyAlignment="1">
      <alignment horizontal="left" vertical="top" wrapText="1"/>
    </xf>
    <xf numFmtId="0" fontId="4" fillId="0" borderId="0" xfId="0" applyFont="1" applyFill="1" applyBorder="1" applyAlignment="1">
      <alignment vertical="center" wrapText="1"/>
    </xf>
    <xf numFmtId="164" fontId="4" fillId="0" borderId="0" xfId="2" applyFont="1" applyFill="1" applyBorder="1" applyAlignment="1">
      <alignment vertical="center" wrapText="1"/>
    </xf>
    <xf numFmtId="0" fontId="4" fillId="0" borderId="0" xfId="0" applyFont="1" applyFill="1" applyAlignment="1">
      <alignment vertical="center" wrapText="1"/>
    </xf>
    <xf numFmtId="164" fontId="4" fillId="0" borderId="0" xfId="2" applyFont="1" applyFill="1" applyAlignment="1">
      <alignment vertical="center" wrapText="1"/>
    </xf>
    <xf numFmtId="0" fontId="4" fillId="0" borderId="2" xfId="0" applyFont="1" applyFill="1" applyBorder="1" applyAlignment="1">
      <alignment horizontal="left" vertical="center" wrapText="1"/>
    </xf>
    <xf numFmtId="164" fontId="4" fillId="0" borderId="1" xfId="2" applyNumberFormat="1" applyFont="1" applyFill="1" applyBorder="1" applyAlignment="1">
      <alignment horizontal="center" vertical="center" wrapText="1"/>
    </xf>
    <xf numFmtId="0" fontId="4" fillId="0" borderId="1" xfId="0" applyFont="1" applyFill="1" applyBorder="1" applyAlignment="1">
      <alignment vertical="center" wrapText="1"/>
    </xf>
    <xf numFmtId="0" fontId="18" fillId="0" borderId="7" xfId="0" applyFont="1" applyFill="1" applyBorder="1" applyAlignment="1">
      <alignment horizontal="left" vertical="top" wrapText="1"/>
    </xf>
    <xf numFmtId="2" fontId="4" fillId="0" borderId="7" xfId="0" applyNumberFormat="1" applyFont="1" applyFill="1" applyBorder="1" applyAlignment="1">
      <alignment horizontal="center"/>
    </xf>
    <xf numFmtId="2" fontId="18" fillId="0" borderId="5" xfId="0" applyNumberFormat="1" applyFont="1" applyFill="1" applyBorder="1" applyAlignment="1">
      <alignment horizontal="center" vertical="center" wrapText="1"/>
    </xf>
    <xf numFmtId="14" fontId="4" fillId="0" borderId="1" xfId="0" applyNumberFormat="1" applyFont="1" applyFill="1" applyBorder="1" applyAlignment="1">
      <alignment horizontal="left" vertical="top" wrapText="1"/>
    </xf>
    <xf numFmtId="0" fontId="4" fillId="0" borderId="5" xfId="0" applyFont="1" applyFill="1" applyBorder="1" applyAlignment="1">
      <alignment vertical="center" wrapText="1"/>
    </xf>
    <xf numFmtId="0" fontId="4" fillId="0" borderId="7" xfId="0" applyFont="1" applyFill="1" applyBorder="1" applyAlignment="1">
      <alignment vertical="center" wrapText="1"/>
    </xf>
    <xf numFmtId="0" fontId="4" fillId="0" borderId="6" xfId="0" applyFont="1" applyFill="1" applyBorder="1" applyAlignment="1">
      <alignment vertical="center" wrapText="1"/>
    </xf>
    <xf numFmtId="14" fontId="4" fillId="0" borderId="7"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6" fillId="0" borderId="0" xfId="0" applyFont="1" applyFill="1"/>
    <xf numFmtId="164" fontId="6" fillId="0" borderId="0" xfId="2" applyFont="1" applyFill="1"/>
    <xf numFmtId="2" fontId="4" fillId="0" borderId="1" xfId="0" applyNumberFormat="1" applyFont="1" applyFill="1" applyBorder="1"/>
    <xf numFmtId="0" fontId="4" fillId="0" borderId="6" xfId="0" applyNumberFormat="1" applyFont="1" applyFill="1" applyBorder="1" applyAlignment="1">
      <alignment horizontal="left" vertical="top"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9" xfId="0" applyFont="1" applyFill="1" applyBorder="1" applyAlignment="1">
      <alignment horizontal="left" vertical="center" wrapText="1"/>
    </xf>
    <xf numFmtId="2"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168" fontId="1" fillId="0" borderId="5" xfId="0" applyNumberFormat="1" applyFont="1" applyFill="1" applyBorder="1" applyAlignment="1">
      <alignment horizontal="center"/>
    </xf>
    <xf numFmtId="168" fontId="1" fillId="0" borderId="6" xfId="0" applyNumberFormat="1" applyFont="1" applyFill="1" applyBorder="1" applyAlignment="1">
      <alignment horizontal="center"/>
    </xf>
    <xf numFmtId="14" fontId="2" fillId="0" borderId="1" xfId="0" applyNumberFormat="1" applyFont="1" applyFill="1" applyBorder="1" applyAlignment="1">
      <alignment horizontal="center" vertical="center" wrapText="1"/>
    </xf>
    <xf numFmtId="168" fontId="1" fillId="0" borderId="5" xfId="0" applyNumberFormat="1" applyFont="1" applyFill="1" applyBorder="1" applyAlignment="1">
      <alignment horizontal="center" vertical="center"/>
    </xf>
    <xf numFmtId="168" fontId="1" fillId="0" borderId="6" xfId="0" applyNumberFormat="1" applyFont="1" applyFill="1" applyBorder="1" applyAlignment="1">
      <alignment horizontal="center" vertical="center"/>
    </xf>
    <xf numFmtId="0" fontId="1" fillId="0" borderId="7" xfId="0"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6" xfId="0" applyFill="1" applyBorder="1" applyAlignment="1">
      <alignment horizontal="center" vertical="center" wrapText="1"/>
    </xf>
    <xf numFmtId="2" fontId="1" fillId="0" borderId="5" xfId="0" applyNumberFormat="1" applyFont="1" applyFill="1" applyBorder="1" applyAlignment="1">
      <alignment horizontal="center" vertical="center"/>
    </xf>
    <xf numFmtId="2" fontId="1" fillId="0" borderId="6" xfId="0" applyNumberFormat="1" applyFont="1" applyFill="1" applyBorder="1" applyAlignment="1">
      <alignment horizontal="center" vertical="center"/>
    </xf>
    <xf numFmtId="2" fontId="1" fillId="0" borderId="5" xfId="0" applyNumberFormat="1" applyFont="1" applyFill="1" applyBorder="1" applyAlignment="1">
      <alignment horizontal="center"/>
    </xf>
    <xf numFmtId="2" fontId="1" fillId="0" borderId="6" xfId="0" applyNumberFormat="1" applyFont="1" applyFill="1" applyBorder="1" applyAlignment="1">
      <alignment horizontal="center"/>
    </xf>
    <xf numFmtId="0" fontId="1" fillId="0" borderId="6" xfId="0"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6" xfId="0" applyFill="1" applyBorder="1" applyAlignment="1">
      <alignment horizontal="center" vertical="center"/>
    </xf>
    <xf numFmtId="14" fontId="4" fillId="0" borderId="5"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2" fontId="2" fillId="0" borderId="5" xfId="0" applyNumberFormat="1" applyFont="1" applyFill="1" applyBorder="1" applyAlignment="1">
      <alignment horizontal="center" vertical="center" wrapText="1"/>
    </xf>
    <xf numFmtId="2" fontId="2" fillId="0" borderId="6"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2" fontId="2" fillId="0" borderId="7"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xf>
    <xf numFmtId="2" fontId="4" fillId="0" borderId="5" xfId="0" applyNumberFormat="1" applyFont="1" applyFill="1" applyBorder="1" applyAlignment="1">
      <alignment horizontal="center" vertical="center" wrapText="1"/>
    </xf>
    <xf numFmtId="2" fontId="4" fillId="0" borderId="6"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0" fontId="12" fillId="0" borderId="1" xfId="0" applyFont="1" applyFill="1" applyBorder="1" applyAlignment="1">
      <alignment horizontal="justify" vertical="center"/>
    </xf>
    <xf numFmtId="0" fontId="0" fillId="0" borderId="1" xfId="0" applyFill="1" applyBorder="1" applyAlignment="1">
      <alignment vertical="center"/>
    </xf>
    <xf numFmtId="14" fontId="1" fillId="0" borderId="1" xfId="0" applyNumberFormat="1" applyFont="1" applyFill="1" applyBorder="1" applyAlignment="1">
      <alignment horizontal="center" vertical="center" wrapText="1"/>
    </xf>
    <xf numFmtId="2" fontId="4" fillId="0" borderId="7" xfId="0" applyNumberFormat="1" applyFont="1" applyFill="1" applyBorder="1" applyAlignment="1">
      <alignment horizontal="center" vertical="center" wrapText="1"/>
    </xf>
    <xf numFmtId="0" fontId="2" fillId="0" borderId="5" xfId="0" applyFont="1" applyFill="1" applyBorder="1" applyAlignment="1">
      <alignment vertical="center" wrapText="1"/>
    </xf>
    <xf numFmtId="0" fontId="0" fillId="0" borderId="7" xfId="0" applyFill="1" applyBorder="1" applyAlignment="1">
      <alignment vertical="center" wrapText="1"/>
    </xf>
    <xf numFmtId="0" fontId="0" fillId="0" borderId="6" xfId="0" applyFill="1" applyBorder="1" applyAlignment="1">
      <alignment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49" fontId="2" fillId="0" borderId="5"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14" fontId="4" fillId="0" borderId="5" xfId="0" applyNumberFormat="1" applyFont="1" applyFill="1" applyBorder="1" applyAlignment="1">
      <alignment horizontal="center" vertical="center"/>
    </xf>
    <xf numFmtId="14" fontId="4" fillId="0" borderId="6"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14" fontId="2" fillId="0" borderId="5" xfId="0" applyNumberFormat="1" applyFont="1" applyFill="1" applyBorder="1" applyAlignment="1">
      <alignment horizontal="center" vertical="center"/>
    </xf>
    <xf numFmtId="14" fontId="2" fillId="0" borderId="6" xfId="0" applyNumberFormat="1"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10" fillId="0" borderId="13" xfId="0" applyFont="1" applyFill="1" applyBorder="1" applyAlignment="1">
      <alignment horizontal="center" vertical="center"/>
    </xf>
    <xf numFmtId="0" fontId="9" fillId="0" borderId="13" xfId="0" applyFont="1" applyFill="1" applyBorder="1" applyAlignment="1">
      <alignment vertical="center"/>
    </xf>
    <xf numFmtId="2" fontId="4"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xf>
    <xf numFmtId="2" fontId="4" fillId="0" borderId="5" xfId="0" applyNumberFormat="1" applyFont="1" applyFill="1" applyBorder="1" applyAlignment="1">
      <alignment horizontal="left" vertical="top" wrapText="1"/>
    </xf>
    <xf numFmtId="2" fontId="4" fillId="0" borderId="6" xfId="0" applyNumberFormat="1" applyFont="1" applyFill="1" applyBorder="1" applyAlignment="1">
      <alignment horizontal="left" vertical="top" wrapText="1"/>
    </xf>
    <xf numFmtId="2" fontId="4" fillId="0" borderId="5" xfId="0" applyNumberFormat="1" applyFont="1" applyFill="1" applyBorder="1" applyAlignment="1">
      <alignment horizontal="center"/>
    </xf>
    <xf numFmtId="2" fontId="4" fillId="0" borderId="6" xfId="0" applyNumberFormat="1" applyFont="1" applyFill="1" applyBorder="1" applyAlignment="1">
      <alignment horizontal="center"/>
    </xf>
    <xf numFmtId="14" fontId="4" fillId="0" borderId="1" xfId="0" applyNumberFormat="1" applyFont="1" applyFill="1" applyBorder="1" applyAlignment="1">
      <alignment horizontal="left" vertical="top" wrapText="1"/>
    </xf>
    <xf numFmtId="14" fontId="4" fillId="0" borderId="1" xfId="0" applyNumberFormat="1" applyFont="1" applyFill="1" applyBorder="1" applyAlignment="1">
      <alignment horizontal="center" vertical="center" wrapText="1"/>
    </xf>
    <xf numFmtId="14" fontId="4" fillId="0" borderId="5" xfId="0" applyNumberFormat="1" applyFont="1" applyFill="1" applyBorder="1" applyAlignment="1">
      <alignment horizontal="left" vertical="top" wrapText="1"/>
    </xf>
    <xf numFmtId="14" fontId="4" fillId="0" borderId="6" xfId="0" applyNumberFormat="1" applyFont="1" applyFill="1" applyBorder="1" applyAlignment="1">
      <alignment horizontal="left" vertical="top" wrapText="1"/>
    </xf>
    <xf numFmtId="0" fontId="19" fillId="0" borderId="0" xfId="0" applyFont="1" applyFill="1" applyAlignment="1">
      <alignment wrapText="1"/>
    </xf>
    <xf numFmtId="0" fontId="18" fillId="0" borderId="0" xfId="0" applyFont="1" applyFill="1" applyAlignment="1">
      <alignment wrapText="1"/>
    </xf>
    <xf numFmtId="0" fontId="4" fillId="0" borderId="0" xfId="0" applyFont="1" applyFill="1" applyBorder="1" applyAlignment="1">
      <alignment horizontal="center" vertical="center" wrapText="1"/>
    </xf>
    <xf numFmtId="2" fontId="4" fillId="0" borderId="5" xfId="0" applyNumberFormat="1" applyFont="1" applyFill="1" applyBorder="1" applyAlignment="1">
      <alignment horizontal="left" vertical="center" wrapText="1"/>
    </xf>
    <xf numFmtId="2" fontId="4" fillId="0" borderId="6" xfId="0" applyNumberFormat="1" applyFont="1" applyFill="1" applyBorder="1" applyAlignment="1">
      <alignment horizontal="left" vertical="center" wrapText="1"/>
    </xf>
    <xf numFmtId="14" fontId="4" fillId="0" borderId="7" xfId="0" applyNumberFormat="1" applyFont="1" applyFill="1" applyBorder="1" applyAlignment="1">
      <alignment horizontal="center" vertical="center" wrapText="1"/>
    </xf>
    <xf numFmtId="0" fontId="4" fillId="0" borderId="5" xfId="0" applyFont="1" applyFill="1" applyBorder="1" applyAlignment="1">
      <alignment horizontal="left" vertical="top"/>
    </xf>
    <xf numFmtId="0" fontId="4" fillId="0" borderId="6" xfId="0" applyFont="1" applyFill="1" applyBorder="1" applyAlignment="1">
      <alignment horizontal="left" vertical="top"/>
    </xf>
    <xf numFmtId="49" fontId="4" fillId="0" borderId="5"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4" fillId="0" borderId="7" xfId="0" applyNumberFormat="1" applyFont="1" applyFill="1" applyBorder="1" applyAlignment="1">
      <alignment horizontal="center"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14" fontId="4" fillId="0" borderId="1" xfId="0" applyNumberFormat="1" applyFont="1" applyFill="1" applyBorder="1" applyAlignment="1">
      <alignment horizontal="center" vertical="center"/>
    </xf>
    <xf numFmtId="0" fontId="4" fillId="0" borderId="5"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6" xfId="0" applyNumberFormat="1" applyFont="1" applyFill="1" applyBorder="1" applyAlignment="1">
      <alignment horizontal="left" vertical="top" wrapText="1"/>
    </xf>
    <xf numFmtId="0" fontId="4" fillId="0" borderId="7" xfId="0" applyFont="1" applyFill="1" applyBorder="1" applyAlignment="1">
      <alignment horizontal="center" vertical="top" wrapText="1"/>
    </xf>
    <xf numFmtId="0" fontId="4" fillId="0" borderId="6" xfId="0" applyFont="1" applyFill="1" applyBorder="1" applyAlignment="1">
      <alignment horizontal="center" vertical="top" wrapText="1"/>
    </xf>
    <xf numFmtId="0" fontId="18" fillId="0" borderId="5" xfId="0" applyFont="1" applyFill="1" applyBorder="1" applyAlignment="1">
      <alignment horizontal="left" vertical="top" wrapText="1"/>
    </xf>
    <xf numFmtId="0" fontId="18"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2" fontId="3" fillId="0" borderId="1" xfId="0" applyNumberFormat="1" applyFont="1" applyFill="1" applyBorder="1" applyAlignment="1">
      <alignment horizontal="left" vertical="top"/>
    </xf>
    <xf numFmtId="2" fontId="3" fillId="0" borderId="5" xfId="0" applyNumberFormat="1" applyFont="1" applyFill="1" applyBorder="1" applyAlignment="1">
      <alignment horizontal="left" vertical="top" wrapText="1"/>
    </xf>
    <xf numFmtId="2" fontId="3" fillId="0" borderId="6" xfId="0" applyNumberFormat="1" applyFont="1" applyFill="1" applyBorder="1" applyAlignment="1">
      <alignment horizontal="left" vertical="top"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14" fontId="4" fillId="0" borderId="8" xfId="0" applyNumberFormat="1" applyFont="1" applyFill="1" applyBorder="1" applyAlignment="1">
      <alignment horizontal="center" vertical="center" wrapText="1"/>
    </xf>
    <xf numFmtId="14" fontId="4" fillId="0" borderId="11"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14" fontId="4" fillId="0" borderId="9" xfId="0" applyNumberFormat="1" applyFont="1" applyFill="1" applyBorder="1" applyAlignment="1">
      <alignment horizontal="center" vertical="center" wrapText="1"/>
    </xf>
    <xf numFmtId="2" fontId="3" fillId="0" borderId="1" xfId="0" applyNumberFormat="1" applyFont="1" applyFill="1" applyBorder="1" applyAlignment="1">
      <alignment vertical="top" wrapText="1"/>
    </xf>
    <xf numFmtId="0" fontId="6" fillId="0" borderId="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7" fillId="0" borderId="13" xfId="0" applyFont="1" applyFill="1" applyBorder="1" applyAlignment="1">
      <alignment vertical="center" wrapText="1"/>
    </xf>
    <xf numFmtId="2" fontId="4" fillId="0" borderId="7" xfId="0" applyNumberFormat="1" applyFont="1" applyFill="1" applyBorder="1" applyAlignment="1">
      <alignment horizontal="left" vertical="top" wrapText="1"/>
    </xf>
    <xf numFmtId="2" fontId="4" fillId="0" borderId="1" xfId="0" applyNumberFormat="1" applyFont="1" applyFill="1" applyBorder="1" applyAlignment="1">
      <alignment horizontal="left" vertical="top" wrapText="1"/>
    </xf>
    <xf numFmtId="0" fontId="4" fillId="0" borderId="5" xfId="0" applyNumberFormat="1" applyFont="1" applyFill="1" applyBorder="1" applyAlignment="1">
      <alignment horizontal="center" vertical="top" wrapText="1"/>
    </xf>
    <xf numFmtId="0" fontId="18" fillId="0" borderId="7" xfId="0" applyFont="1" applyFill="1" applyBorder="1" applyAlignment="1">
      <alignment horizontal="left" vertical="top" wrapText="1"/>
    </xf>
    <xf numFmtId="9" fontId="4" fillId="0" borderId="5" xfId="1" applyFont="1" applyFill="1" applyBorder="1" applyAlignment="1">
      <alignment horizontal="left" vertical="top" wrapText="1"/>
    </xf>
    <xf numFmtId="9" fontId="4" fillId="0" borderId="6" xfId="1" applyFont="1" applyFill="1" applyBorder="1" applyAlignment="1">
      <alignment horizontal="left" vertical="top" wrapText="1"/>
    </xf>
    <xf numFmtId="14" fontId="4" fillId="0" borderId="7" xfId="0" applyNumberFormat="1" applyFont="1" applyFill="1" applyBorder="1" applyAlignment="1">
      <alignment horizontal="left" vertical="top" wrapText="1"/>
    </xf>
    <xf numFmtId="2" fontId="4" fillId="0" borderId="1" xfId="0" applyNumberFormat="1" applyFont="1" applyFill="1" applyBorder="1" applyAlignment="1">
      <alignment horizontal="center"/>
    </xf>
    <xf numFmtId="2" fontId="4" fillId="0" borderId="7" xfId="0" applyNumberFormat="1" applyFont="1" applyFill="1" applyBorder="1" applyAlignment="1">
      <alignment horizontal="center"/>
    </xf>
    <xf numFmtId="4" fontId="4" fillId="0" borderId="1" xfId="0" applyNumberFormat="1" applyFont="1" applyFill="1" applyBorder="1" applyAlignment="1">
      <alignment horizontal="center" vertical="center"/>
    </xf>
    <xf numFmtId="168" fontId="4" fillId="0" borderId="5" xfId="0" applyNumberFormat="1" applyFont="1" applyFill="1" applyBorder="1" applyAlignment="1">
      <alignment horizontal="center"/>
    </xf>
    <xf numFmtId="168" fontId="4" fillId="0" borderId="6" xfId="0" applyNumberFormat="1" applyFont="1" applyFill="1" applyBorder="1" applyAlignment="1">
      <alignment horizontal="center"/>
    </xf>
    <xf numFmtId="0" fontId="4" fillId="0" borderId="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cellXfs>
  <cellStyles count="3">
    <cellStyle name="Обычный" xfId="0" builtinId="0"/>
    <cellStyle name="Процентный" xfId="1" builtinId="5"/>
    <cellStyle name="Финансовый" xfId="2" builtin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R1033"/>
  <sheetViews>
    <sheetView tabSelected="1" zoomScale="70" zoomScaleNormal="70" zoomScaleSheetLayoutView="70" zoomScalePageLayoutView="80" workbookViewId="0">
      <pane ySplit="3" topLeftCell="A570" activePane="bottomLeft" state="frozen"/>
      <selection pane="bottomLeft" activeCell="T584" sqref="A584:XFD587"/>
    </sheetView>
  </sheetViews>
  <sheetFormatPr defaultColWidth="9.140625" defaultRowHeight="12.75" x14ac:dyDescent="0.25"/>
  <cols>
    <col min="1" max="1" width="22.28515625" style="2" customWidth="1"/>
    <col min="2" max="2" width="34" style="2" customWidth="1"/>
    <col min="3" max="3" width="39.85546875" style="13" customWidth="1"/>
    <col min="4" max="4" width="12.28515625" style="2" customWidth="1"/>
    <col min="5" max="5" width="9.140625" style="2" customWidth="1"/>
    <col min="6" max="6" width="14.7109375" style="2" customWidth="1"/>
    <col min="7" max="7" width="13.85546875" style="2" customWidth="1"/>
    <col min="8" max="8" width="15.28515625" style="13" customWidth="1"/>
    <col min="9" max="9" width="10.28515625" style="14" customWidth="1"/>
    <col min="10" max="14" width="8.7109375" style="14" customWidth="1"/>
    <col min="15" max="15" width="12.5703125" style="14" customWidth="1"/>
    <col min="16" max="16" width="11.85546875" style="15" customWidth="1"/>
    <col min="17" max="19" width="9.140625" style="2" hidden="1" customWidth="1"/>
    <col min="20" max="20" width="22" style="2" customWidth="1"/>
    <col min="21" max="16384" width="9.140625" style="2"/>
  </cols>
  <sheetData>
    <row r="1" spans="1:19" ht="30.75" customHeight="1" x14ac:dyDescent="0.25">
      <c r="A1" s="198" t="s">
        <v>688</v>
      </c>
      <c r="B1" s="199"/>
      <c r="C1" s="199"/>
      <c r="D1" s="199"/>
      <c r="E1" s="199"/>
      <c r="F1" s="199"/>
      <c r="G1" s="199"/>
      <c r="H1" s="199"/>
      <c r="I1" s="199"/>
      <c r="J1" s="199"/>
      <c r="K1" s="199"/>
      <c r="L1" s="199"/>
      <c r="M1" s="199"/>
      <c r="N1" s="199"/>
      <c r="O1" s="199"/>
      <c r="P1" s="199"/>
    </row>
    <row r="2" spans="1:19" ht="69" customHeight="1" x14ac:dyDescent="0.25">
      <c r="A2" s="135" t="s">
        <v>9</v>
      </c>
      <c r="B2" s="140" t="s">
        <v>2</v>
      </c>
      <c r="C2" s="140" t="s">
        <v>1</v>
      </c>
      <c r="D2" s="140" t="s">
        <v>15</v>
      </c>
      <c r="E2" s="140"/>
      <c r="F2" s="140" t="s">
        <v>8</v>
      </c>
      <c r="G2" s="135" t="s">
        <v>7</v>
      </c>
      <c r="H2" s="135" t="s">
        <v>16</v>
      </c>
      <c r="I2" s="195" t="s">
        <v>21</v>
      </c>
      <c r="J2" s="196"/>
      <c r="K2" s="196"/>
      <c r="L2" s="196"/>
      <c r="M2" s="196"/>
      <c r="N2" s="197"/>
      <c r="O2" s="193" t="s">
        <v>17</v>
      </c>
      <c r="P2" s="188" t="s">
        <v>4</v>
      </c>
      <c r="Q2" s="201" t="s">
        <v>679</v>
      </c>
      <c r="R2" s="201" t="s">
        <v>680</v>
      </c>
      <c r="S2" s="201" t="s">
        <v>681</v>
      </c>
    </row>
    <row r="3" spans="1:19" ht="67.5" customHeight="1" x14ac:dyDescent="0.25">
      <c r="A3" s="136"/>
      <c r="B3" s="140"/>
      <c r="C3" s="140"/>
      <c r="D3" s="40" t="s">
        <v>6</v>
      </c>
      <c r="E3" s="40" t="s">
        <v>0</v>
      </c>
      <c r="F3" s="140"/>
      <c r="G3" s="136"/>
      <c r="H3" s="136"/>
      <c r="I3" s="41" t="s">
        <v>18</v>
      </c>
      <c r="J3" s="41" t="s">
        <v>75</v>
      </c>
      <c r="K3" s="41" t="s">
        <v>76</v>
      </c>
      <c r="L3" s="41" t="s">
        <v>77</v>
      </c>
      <c r="M3" s="41" t="s">
        <v>19</v>
      </c>
      <c r="N3" s="32" t="s">
        <v>20</v>
      </c>
      <c r="O3" s="194"/>
      <c r="P3" s="150"/>
      <c r="Q3" s="201"/>
      <c r="R3" s="201"/>
      <c r="S3" s="201"/>
    </row>
    <row r="4" spans="1:19" s="10" customFormat="1" x14ac:dyDescent="0.25">
      <c r="A4" s="46" t="s">
        <v>214</v>
      </c>
      <c r="B4" s="47" t="s">
        <v>491</v>
      </c>
      <c r="C4" s="8"/>
      <c r="D4" s="8"/>
      <c r="E4" s="8"/>
      <c r="F4" s="8"/>
      <c r="G4" s="8"/>
      <c r="H4" s="8"/>
      <c r="I4" s="8"/>
      <c r="J4" s="8"/>
      <c r="K4" s="8"/>
      <c r="L4" s="8"/>
      <c r="M4" s="9"/>
      <c r="N4" s="8"/>
      <c r="O4" s="8"/>
      <c r="P4" s="8"/>
      <c r="Q4" s="48"/>
      <c r="R4" s="48"/>
      <c r="S4" s="48"/>
    </row>
    <row r="5" spans="1:19" s="1" customFormat="1" ht="19.5" customHeight="1" x14ac:dyDescent="0.2">
      <c r="A5" s="133" t="s">
        <v>289</v>
      </c>
      <c r="B5" s="133" t="s">
        <v>610</v>
      </c>
      <c r="C5" s="153" t="s">
        <v>609</v>
      </c>
      <c r="D5" s="135">
        <v>42723</v>
      </c>
      <c r="E5" s="135" t="s">
        <v>764</v>
      </c>
      <c r="F5" s="40">
        <v>42736</v>
      </c>
      <c r="G5" s="40">
        <v>42916</v>
      </c>
      <c r="H5" s="135"/>
      <c r="I5" s="19">
        <v>1120</v>
      </c>
      <c r="J5" s="39" t="s">
        <v>25</v>
      </c>
      <c r="K5" s="39" t="s">
        <v>25</v>
      </c>
      <c r="L5" s="32" t="s">
        <v>25</v>
      </c>
      <c r="M5" s="32" t="s">
        <v>25</v>
      </c>
      <c r="N5" s="32" t="s">
        <v>25</v>
      </c>
      <c r="O5" s="32" t="s">
        <v>25</v>
      </c>
      <c r="P5" s="39"/>
      <c r="Q5" s="138">
        <f>I6/I5</f>
        <v>1.0289464285714287</v>
      </c>
      <c r="R5" s="138"/>
      <c r="S5" s="138"/>
    </row>
    <row r="6" spans="1:19" s="1" customFormat="1" ht="19.5" customHeight="1" x14ac:dyDescent="0.2">
      <c r="A6" s="134"/>
      <c r="B6" s="134"/>
      <c r="C6" s="181"/>
      <c r="D6" s="136"/>
      <c r="E6" s="136"/>
      <c r="F6" s="40">
        <v>42917</v>
      </c>
      <c r="G6" s="40">
        <v>43100</v>
      </c>
      <c r="H6" s="136"/>
      <c r="I6" s="19">
        <v>1152.42</v>
      </c>
      <c r="J6" s="39" t="s">
        <v>25</v>
      </c>
      <c r="K6" s="39" t="s">
        <v>25</v>
      </c>
      <c r="L6" s="32" t="s">
        <v>25</v>
      </c>
      <c r="M6" s="32" t="s">
        <v>25</v>
      </c>
      <c r="N6" s="32" t="s">
        <v>25</v>
      </c>
      <c r="O6" s="32" t="s">
        <v>25</v>
      </c>
      <c r="P6" s="39"/>
      <c r="Q6" s="139"/>
      <c r="R6" s="139"/>
      <c r="S6" s="139"/>
    </row>
    <row r="7" spans="1:19" s="1" customFormat="1" ht="19.5" customHeight="1" x14ac:dyDescent="0.2">
      <c r="A7" s="134"/>
      <c r="B7" s="134"/>
      <c r="C7" s="181"/>
      <c r="D7" s="135">
        <v>42723</v>
      </c>
      <c r="E7" s="135" t="s">
        <v>763</v>
      </c>
      <c r="F7" s="40">
        <v>42736</v>
      </c>
      <c r="G7" s="40">
        <v>42916</v>
      </c>
      <c r="H7" s="135"/>
      <c r="I7" s="39" t="s">
        <v>25</v>
      </c>
      <c r="J7" s="39" t="s">
        <v>25</v>
      </c>
      <c r="K7" s="39" t="s">
        <v>25</v>
      </c>
      <c r="L7" s="39" t="s">
        <v>25</v>
      </c>
      <c r="M7" s="39" t="s">
        <v>25</v>
      </c>
      <c r="N7" s="39" t="s">
        <v>25</v>
      </c>
      <c r="O7" s="32">
        <v>1269.1500000000001</v>
      </c>
      <c r="P7" s="39"/>
      <c r="Q7" s="138"/>
      <c r="R7" s="138">
        <f>O8/O7</f>
        <v>1.0714730331324114</v>
      </c>
      <c r="S7" s="138">
        <f>O8/(I6*1.18)</f>
        <v>1.000003235637666</v>
      </c>
    </row>
    <row r="8" spans="1:19" s="1" customFormat="1" ht="19.5" customHeight="1" x14ac:dyDescent="0.2">
      <c r="A8" s="137"/>
      <c r="B8" s="137"/>
      <c r="C8" s="182"/>
      <c r="D8" s="136"/>
      <c r="E8" s="136"/>
      <c r="F8" s="40">
        <v>42917</v>
      </c>
      <c r="G8" s="40">
        <v>43100</v>
      </c>
      <c r="H8" s="136"/>
      <c r="I8" s="39" t="s">
        <v>25</v>
      </c>
      <c r="J8" s="39" t="s">
        <v>25</v>
      </c>
      <c r="K8" s="39" t="s">
        <v>25</v>
      </c>
      <c r="L8" s="39" t="s">
        <v>25</v>
      </c>
      <c r="M8" s="39" t="s">
        <v>25</v>
      </c>
      <c r="N8" s="39" t="s">
        <v>25</v>
      </c>
      <c r="O8" s="32">
        <v>1359.86</v>
      </c>
      <c r="P8" s="39"/>
      <c r="Q8" s="139"/>
      <c r="R8" s="139"/>
      <c r="S8" s="139"/>
    </row>
    <row r="9" spans="1:19" s="1" customFormat="1" ht="19.5" customHeight="1" x14ac:dyDescent="0.2">
      <c r="A9" s="133" t="s">
        <v>289</v>
      </c>
      <c r="B9" s="133" t="s">
        <v>294</v>
      </c>
      <c r="C9" s="153" t="s">
        <v>609</v>
      </c>
      <c r="D9" s="135">
        <v>42723</v>
      </c>
      <c r="E9" s="135" t="s">
        <v>764</v>
      </c>
      <c r="F9" s="40">
        <v>42736</v>
      </c>
      <c r="G9" s="40">
        <v>42916</v>
      </c>
      <c r="H9" s="135"/>
      <c r="I9" s="19">
        <v>1120</v>
      </c>
      <c r="J9" s="39" t="s">
        <v>25</v>
      </c>
      <c r="K9" s="32" t="s">
        <v>25</v>
      </c>
      <c r="L9" s="32" t="s">
        <v>25</v>
      </c>
      <c r="M9" s="32" t="s">
        <v>25</v>
      </c>
      <c r="N9" s="32" t="s">
        <v>25</v>
      </c>
      <c r="O9" s="32" t="s">
        <v>25</v>
      </c>
      <c r="P9" s="39"/>
      <c r="Q9" s="138">
        <f t="shared" ref="Q9" si="0">I10/I9</f>
        <v>1.0289464285714287</v>
      </c>
      <c r="R9" s="138"/>
      <c r="S9" s="138"/>
    </row>
    <row r="10" spans="1:19" s="1" customFormat="1" ht="19.5" customHeight="1" x14ac:dyDescent="0.2">
      <c r="A10" s="134"/>
      <c r="B10" s="134"/>
      <c r="C10" s="181"/>
      <c r="D10" s="136"/>
      <c r="E10" s="136"/>
      <c r="F10" s="40">
        <v>42917</v>
      </c>
      <c r="G10" s="40">
        <v>43100</v>
      </c>
      <c r="H10" s="136"/>
      <c r="I10" s="19">
        <v>1152.42</v>
      </c>
      <c r="J10" s="39" t="s">
        <v>25</v>
      </c>
      <c r="K10" s="32" t="s">
        <v>25</v>
      </c>
      <c r="L10" s="32" t="s">
        <v>25</v>
      </c>
      <c r="M10" s="32" t="s">
        <v>25</v>
      </c>
      <c r="N10" s="32" t="s">
        <v>25</v>
      </c>
      <c r="O10" s="32" t="s">
        <v>25</v>
      </c>
      <c r="P10" s="39"/>
      <c r="Q10" s="139"/>
      <c r="R10" s="139"/>
      <c r="S10" s="139"/>
    </row>
    <row r="11" spans="1:19" s="1" customFormat="1" ht="19.5" customHeight="1" x14ac:dyDescent="0.2">
      <c r="A11" s="134"/>
      <c r="B11" s="134"/>
      <c r="C11" s="181"/>
      <c r="D11" s="135">
        <v>42723</v>
      </c>
      <c r="E11" s="135" t="s">
        <v>763</v>
      </c>
      <c r="F11" s="40">
        <v>42736</v>
      </c>
      <c r="G11" s="40">
        <v>42916</v>
      </c>
      <c r="H11" s="135"/>
      <c r="I11" s="39" t="s">
        <v>25</v>
      </c>
      <c r="J11" s="39" t="s">
        <v>25</v>
      </c>
      <c r="K11" s="32" t="s">
        <v>25</v>
      </c>
      <c r="L11" s="32" t="s">
        <v>25</v>
      </c>
      <c r="M11" s="32" t="s">
        <v>25</v>
      </c>
      <c r="N11" s="32" t="s">
        <v>25</v>
      </c>
      <c r="O11" s="29">
        <v>1321.6</v>
      </c>
      <c r="P11" s="39"/>
      <c r="Q11" s="138"/>
      <c r="R11" s="138">
        <f t="shared" ref="R11" si="1">O12/O11</f>
        <v>1.0289497578692495</v>
      </c>
      <c r="S11" s="138">
        <f t="shared" ref="S11" si="2">O12/(I10*1.18)</f>
        <v>1.000003235637666</v>
      </c>
    </row>
    <row r="12" spans="1:19" s="1" customFormat="1" ht="19.5" customHeight="1" x14ac:dyDescent="0.2">
      <c r="A12" s="137"/>
      <c r="B12" s="137"/>
      <c r="C12" s="182"/>
      <c r="D12" s="136"/>
      <c r="E12" s="136"/>
      <c r="F12" s="40">
        <v>42917</v>
      </c>
      <c r="G12" s="40">
        <v>43100</v>
      </c>
      <c r="H12" s="136"/>
      <c r="I12" s="39" t="s">
        <v>25</v>
      </c>
      <c r="J12" s="39" t="s">
        <v>25</v>
      </c>
      <c r="K12" s="32" t="s">
        <v>25</v>
      </c>
      <c r="L12" s="32" t="s">
        <v>25</v>
      </c>
      <c r="M12" s="32" t="s">
        <v>25</v>
      </c>
      <c r="N12" s="32" t="s">
        <v>25</v>
      </c>
      <c r="O12" s="32">
        <v>1359.86</v>
      </c>
      <c r="P12" s="39"/>
      <c r="Q12" s="139"/>
      <c r="R12" s="139"/>
      <c r="S12" s="139"/>
    </row>
    <row r="13" spans="1:19" s="1" customFormat="1" x14ac:dyDescent="0.2">
      <c r="A13" s="133" t="s">
        <v>289</v>
      </c>
      <c r="B13" s="133" t="s">
        <v>493</v>
      </c>
      <c r="C13" s="153" t="s">
        <v>609</v>
      </c>
      <c r="D13" s="135">
        <v>42723</v>
      </c>
      <c r="E13" s="135" t="s">
        <v>762</v>
      </c>
      <c r="F13" s="40">
        <v>42736</v>
      </c>
      <c r="G13" s="40">
        <v>42916</v>
      </c>
      <c r="H13" s="135"/>
      <c r="I13" s="19">
        <v>3735.83</v>
      </c>
      <c r="J13" s="39" t="s">
        <v>25</v>
      </c>
      <c r="K13" s="32" t="s">
        <v>25</v>
      </c>
      <c r="L13" s="32" t="s">
        <v>25</v>
      </c>
      <c r="M13" s="32" t="s">
        <v>25</v>
      </c>
      <c r="N13" s="32" t="s">
        <v>25</v>
      </c>
      <c r="O13" s="32" t="s">
        <v>25</v>
      </c>
      <c r="P13" s="39"/>
      <c r="Q13" s="138">
        <f>I14/I13</f>
        <v>1.034045981749705</v>
      </c>
      <c r="R13" s="138"/>
      <c r="S13" s="138"/>
    </row>
    <row r="14" spans="1:19" s="1" customFormat="1" x14ac:dyDescent="0.2">
      <c r="A14" s="134"/>
      <c r="B14" s="134"/>
      <c r="C14" s="181"/>
      <c r="D14" s="136"/>
      <c r="E14" s="136"/>
      <c r="F14" s="40">
        <v>42917</v>
      </c>
      <c r="G14" s="40">
        <v>43100</v>
      </c>
      <c r="H14" s="136"/>
      <c r="I14" s="19">
        <v>3863.02</v>
      </c>
      <c r="J14" s="39" t="s">
        <v>25</v>
      </c>
      <c r="K14" s="32" t="s">
        <v>25</v>
      </c>
      <c r="L14" s="32" t="s">
        <v>25</v>
      </c>
      <c r="M14" s="32" t="s">
        <v>25</v>
      </c>
      <c r="N14" s="32" t="s">
        <v>25</v>
      </c>
      <c r="O14" s="32" t="s">
        <v>25</v>
      </c>
      <c r="P14" s="39"/>
      <c r="Q14" s="139"/>
      <c r="R14" s="139"/>
      <c r="S14" s="139"/>
    </row>
    <row r="15" spans="1:19" s="1" customFormat="1" x14ac:dyDescent="0.2">
      <c r="A15" s="134"/>
      <c r="B15" s="134"/>
      <c r="C15" s="181"/>
      <c r="D15" s="135">
        <v>42723</v>
      </c>
      <c r="E15" s="135" t="s">
        <v>763</v>
      </c>
      <c r="F15" s="40">
        <v>42736</v>
      </c>
      <c r="G15" s="40">
        <v>42916</v>
      </c>
      <c r="H15" s="135"/>
      <c r="I15" s="39" t="s">
        <v>25</v>
      </c>
      <c r="J15" s="32" t="s">
        <v>25</v>
      </c>
      <c r="K15" s="32" t="s">
        <v>25</v>
      </c>
      <c r="L15" s="32" t="s">
        <v>25</v>
      </c>
      <c r="M15" s="32" t="s">
        <v>25</v>
      </c>
      <c r="N15" s="32" t="s">
        <v>25</v>
      </c>
      <c r="O15" s="19">
        <v>2504.2600000000002</v>
      </c>
      <c r="P15" s="39"/>
      <c r="Q15" s="138"/>
      <c r="R15" s="138">
        <f>O16/O15</f>
        <v>1.0339980672933322</v>
      </c>
      <c r="S15" s="138">
        <f>O16/(I14*1.18)</f>
        <v>0.56805472911375487</v>
      </c>
    </row>
    <row r="16" spans="1:19" s="1" customFormat="1" x14ac:dyDescent="0.2">
      <c r="A16" s="137"/>
      <c r="B16" s="137"/>
      <c r="C16" s="182"/>
      <c r="D16" s="136"/>
      <c r="E16" s="136"/>
      <c r="F16" s="40">
        <v>42917</v>
      </c>
      <c r="G16" s="40">
        <v>43100</v>
      </c>
      <c r="H16" s="136"/>
      <c r="I16" s="39" t="s">
        <v>25</v>
      </c>
      <c r="J16" s="32" t="s">
        <v>25</v>
      </c>
      <c r="K16" s="32" t="s">
        <v>25</v>
      </c>
      <c r="L16" s="32" t="s">
        <v>25</v>
      </c>
      <c r="M16" s="32" t="s">
        <v>25</v>
      </c>
      <c r="N16" s="32" t="s">
        <v>25</v>
      </c>
      <c r="O16" s="19">
        <v>2589.4</v>
      </c>
      <c r="P16" s="39"/>
      <c r="Q16" s="139"/>
      <c r="R16" s="139"/>
      <c r="S16" s="139"/>
    </row>
    <row r="17" spans="1:19" s="1" customFormat="1" ht="16.5" customHeight="1" x14ac:dyDescent="0.2">
      <c r="A17" s="133" t="s">
        <v>289</v>
      </c>
      <c r="B17" s="133" t="s">
        <v>494</v>
      </c>
      <c r="C17" s="133" t="s">
        <v>609</v>
      </c>
      <c r="D17" s="135">
        <v>42723</v>
      </c>
      <c r="E17" s="135" t="s">
        <v>762</v>
      </c>
      <c r="F17" s="40">
        <v>42736</v>
      </c>
      <c r="G17" s="40">
        <v>42916</v>
      </c>
      <c r="H17" s="135"/>
      <c r="I17" s="19">
        <v>3735.83</v>
      </c>
      <c r="J17" s="39" t="s">
        <v>25</v>
      </c>
      <c r="K17" s="32" t="s">
        <v>25</v>
      </c>
      <c r="L17" s="32" t="s">
        <v>25</v>
      </c>
      <c r="M17" s="32" t="s">
        <v>25</v>
      </c>
      <c r="N17" s="32" t="s">
        <v>25</v>
      </c>
      <c r="O17" s="32" t="s">
        <v>25</v>
      </c>
      <c r="P17" s="39"/>
      <c r="Q17" s="138">
        <f>I18/I17</f>
        <v>1.034045981749705</v>
      </c>
      <c r="R17" s="138"/>
      <c r="S17" s="138"/>
    </row>
    <row r="18" spans="1:19" s="1" customFormat="1" ht="16.5" customHeight="1" x14ac:dyDescent="0.2">
      <c r="A18" s="134"/>
      <c r="B18" s="134"/>
      <c r="C18" s="134"/>
      <c r="D18" s="136"/>
      <c r="E18" s="136"/>
      <c r="F18" s="40">
        <v>42917</v>
      </c>
      <c r="G18" s="40">
        <v>43100</v>
      </c>
      <c r="H18" s="136"/>
      <c r="I18" s="19">
        <v>3863.02</v>
      </c>
      <c r="J18" s="39" t="s">
        <v>25</v>
      </c>
      <c r="K18" s="32" t="s">
        <v>25</v>
      </c>
      <c r="L18" s="32" t="s">
        <v>25</v>
      </c>
      <c r="M18" s="32" t="s">
        <v>25</v>
      </c>
      <c r="N18" s="32" t="s">
        <v>25</v>
      </c>
      <c r="O18" s="32" t="s">
        <v>25</v>
      </c>
      <c r="P18" s="39"/>
      <c r="Q18" s="139"/>
      <c r="R18" s="139"/>
      <c r="S18" s="139"/>
    </row>
    <row r="19" spans="1:19" s="1" customFormat="1" ht="16.5" customHeight="1" x14ac:dyDescent="0.2">
      <c r="A19" s="134"/>
      <c r="B19" s="134"/>
      <c r="C19" s="134"/>
      <c r="D19" s="135">
        <v>42723</v>
      </c>
      <c r="E19" s="135" t="s">
        <v>763</v>
      </c>
      <c r="F19" s="40">
        <v>42736</v>
      </c>
      <c r="G19" s="40">
        <v>42916</v>
      </c>
      <c r="H19" s="135"/>
      <c r="I19" s="39" t="s">
        <v>25</v>
      </c>
      <c r="J19" s="32" t="s">
        <v>25</v>
      </c>
      <c r="K19" s="32" t="s">
        <v>25</v>
      </c>
      <c r="L19" s="32" t="s">
        <v>25</v>
      </c>
      <c r="M19" s="32" t="s">
        <v>25</v>
      </c>
      <c r="N19" s="32" t="s">
        <v>25</v>
      </c>
      <c r="O19" s="92">
        <v>2504.2600000000002</v>
      </c>
      <c r="P19" s="39"/>
      <c r="Q19" s="138"/>
      <c r="R19" s="138">
        <f>O20/O19</f>
        <v>1.0339980672933322</v>
      </c>
      <c r="S19" s="138">
        <f>O20/(I18*1.18)</f>
        <v>0.56805472911375487</v>
      </c>
    </row>
    <row r="20" spans="1:19" s="1" customFormat="1" ht="16.5" customHeight="1" x14ac:dyDescent="0.2">
      <c r="A20" s="137"/>
      <c r="B20" s="137"/>
      <c r="C20" s="137"/>
      <c r="D20" s="136"/>
      <c r="E20" s="136"/>
      <c r="F20" s="40">
        <v>42917</v>
      </c>
      <c r="G20" s="40">
        <v>43100</v>
      </c>
      <c r="H20" s="136"/>
      <c r="I20" s="39" t="s">
        <v>25</v>
      </c>
      <c r="J20" s="32" t="s">
        <v>25</v>
      </c>
      <c r="K20" s="32" t="s">
        <v>25</v>
      </c>
      <c r="L20" s="32" t="s">
        <v>25</v>
      </c>
      <c r="M20" s="32" t="s">
        <v>25</v>
      </c>
      <c r="N20" s="32" t="s">
        <v>25</v>
      </c>
      <c r="O20" s="92">
        <v>2589.4</v>
      </c>
      <c r="P20" s="39"/>
      <c r="Q20" s="139"/>
      <c r="R20" s="139"/>
      <c r="S20" s="139"/>
    </row>
    <row r="21" spans="1:19" s="1" customFormat="1" x14ac:dyDescent="0.2">
      <c r="A21" s="133" t="s">
        <v>289</v>
      </c>
      <c r="B21" s="133" t="s">
        <v>290</v>
      </c>
      <c r="C21" s="161" t="s">
        <v>457</v>
      </c>
      <c r="D21" s="135">
        <v>42723</v>
      </c>
      <c r="E21" s="135" t="s">
        <v>746</v>
      </c>
      <c r="F21" s="40">
        <v>42736</v>
      </c>
      <c r="G21" s="40">
        <v>42916</v>
      </c>
      <c r="H21" s="135"/>
      <c r="I21" s="19">
        <v>3065</v>
      </c>
      <c r="J21" s="39" t="s">
        <v>25</v>
      </c>
      <c r="K21" s="32" t="s">
        <v>25</v>
      </c>
      <c r="L21" s="32" t="s">
        <v>25</v>
      </c>
      <c r="M21" s="32" t="s">
        <v>25</v>
      </c>
      <c r="N21" s="32" t="s">
        <v>25</v>
      </c>
      <c r="O21" s="32" t="s">
        <v>25</v>
      </c>
      <c r="P21" s="39"/>
      <c r="Q21" s="138">
        <f t="shared" ref="Q21" si="3">I22/I21</f>
        <v>1.0339249592169657</v>
      </c>
      <c r="R21" s="138"/>
      <c r="S21" s="138"/>
    </row>
    <row r="22" spans="1:19" s="1" customFormat="1" x14ac:dyDescent="0.2">
      <c r="A22" s="134"/>
      <c r="B22" s="134"/>
      <c r="C22" s="162" t="s">
        <v>148</v>
      </c>
      <c r="D22" s="136"/>
      <c r="E22" s="136"/>
      <c r="F22" s="40">
        <v>42917</v>
      </c>
      <c r="G22" s="40">
        <v>43100</v>
      </c>
      <c r="H22" s="136"/>
      <c r="I22" s="19">
        <v>3168.98</v>
      </c>
      <c r="J22" s="39" t="s">
        <v>25</v>
      </c>
      <c r="K22" s="32" t="s">
        <v>25</v>
      </c>
      <c r="L22" s="32" t="s">
        <v>25</v>
      </c>
      <c r="M22" s="32" t="s">
        <v>25</v>
      </c>
      <c r="N22" s="32" t="s">
        <v>25</v>
      </c>
      <c r="O22" s="32" t="s">
        <v>25</v>
      </c>
      <c r="P22" s="39"/>
      <c r="Q22" s="139"/>
      <c r="R22" s="139"/>
      <c r="S22" s="139"/>
    </row>
    <row r="23" spans="1:19" s="1" customFormat="1" x14ac:dyDescent="0.2">
      <c r="A23" s="134"/>
      <c r="B23" s="134"/>
      <c r="C23" s="162"/>
      <c r="D23" s="135">
        <v>42723</v>
      </c>
      <c r="E23" s="135" t="s">
        <v>748</v>
      </c>
      <c r="F23" s="40">
        <v>42736</v>
      </c>
      <c r="G23" s="40">
        <v>42916</v>
      </c>
      <c r="H23" s="135"/>
      <c r="I23" s="39" t="s">
        <v>25</v>
      </c>
      <c r="J23" s="32" t="s">
        <v>25</v>
      </c>
      <c r="K23" s="32" t="s">
        <v>25</v>
      </c>
      <c r="L23" s="32" t="s">
        <v>25</v>
      </c>
      <c r="M23" s="32" t="s">
        <v>25</v>
      </c>
      <c r="N23" s="32" t="s">
        <v>25</v>
      </c>
      <c r="O23" s="19">
        <v>1935.98</v>
      </c>
      <c r="P23" s="39"/>
      <c r="Q23" s="138"/>
      <c r="R23" s="138">
        <f t="shared" ref="R23" si="4">O24/O23</f>
        <v>1.033998285106251</v>
      </c>
      <c r="S23" s="138">
        <f t="shared" ref="S23" si="5">O24/(I22*1.18)</f>
        <v>0.53532703834233786</v>
      </c>
    </row>
    <row r="24" spans="1:19" s="1" customFormat="1" x14ac:dyDescent="0.2">
      <c r="A24" s="137"/>
      <c r="B24" s="137"/>
      <c r="C24" s="163"/>
      <c r="D24" s="136"/>
      <c r="E24" s="136"/>
      <c r="F24" s="40">
        <v>42917</v>
      </c>
      <c r="G24" s="40">
        <v>43100</v>
      </c>
      <c r="H24" s="136"/>
      <c r="I24" s="39" t="s">
        <v>25</v>
      </c>
      <c r="J24" s="32" t="s">
        <v>25</v>
      </c>
      <c r="K24" s="32" t="s">
        <v>25</v>
      </c>
      <c r="L24" s="32" t="s">
        <v>25</v>
      </c>
      <c r="M24" s="32" t="s">
        <v>25</v>
      </c>
      <c r="N24" s="32" t="s">
        <v>25</v>
      </c>
      <c r="O24" s="19">
        <v>2001.8</v>
      </c>
      <c r="P24" s="39"/>
      <c r="Q24" s="139"/>
      <c r="R24" s="139"/>
      <c r="S24" s="139"/>
    </row>
    <row r="25" spans="1:19" s="1" customFormat="1" x14ac:dyDescent="0.2">
      <c r="A25" s="133" t="s">
        <v>289</v>
      </c>
      <c r="B25" s="133" t="s">
        <v>453</v>
      </c>
      <c r="C25" s="161" t="s">
        <v>457</v>
      </c>
      <c r="D25" s="135">
        <v>42723</v>
      </c>
      <c r="E25" s="135" t="s">
        <v>746</v>
      </c>
      <c r="F25" s="40">
        <v>42736</v>
      </c>
      <c r="G25" s="40">
        <v>42916</v>
      </c>
      <c r="H25" s="135"/>
      <c r="I25" s="19">
        <v>3065</v>
      </c>
      <c r="J25" s="39" t="s">
        <v>25</v>
      </c>
      <c r="K25" s="32" t="s">
        <v>25</v>
      </c>
      <c r="L25" s="32" t="s">
        <v>25</v>
      </c>
      <c r="M25" s="32" t="s">
        <v>25</v>
      </c>
      <c r="N25" s="32" t="s">
        <v>25</v>
      </c>
      <c r="O25" s="32" t="s">
        <v>25</v>
      </c>
      <c r="P25" s="39"/>
      <c r="Q25" s="138">
        <f t="shared" ref="Q25" si="6">I26/I25</f>
        <v>1.0339249592169657</v>
      </c>
      <c r="R25" s="138"/>
      <c r="S25" s="138"/>
    </row>
    <row r="26" spans="1:19" s="1" customFormat="1" x14ac:dyDescent="0.2">
      <c r="A26" s="134"/>
      <c r="B26" s="134"/>
      <c r="C26" s="162" t="s">
        <v>148</v>
      </c>
      <c r="D26" s="136"/>
      <c r="E26" s="136"/>
      <c r="F26" s="40">
        <v>42917</v>
      </c>
      <c r="G26" s="40">
        <v>43100</v>
      </c>
      <c r="H26" s="136"/>
      <c r="I26" s="19">
        <v>3168.98</v>
      </c>
      <c r="J26" s="39" t="s">
        <v>25</v>
      </c>
      <c r="K26" s="32" t="s">
        <v>25</v>
      </c>
      <c r="L26" s="32" t="s">
        <v>25</v>
      </c>
      <c r="M26" s="32" t="s">
        <v>25</v>
      </c>
      <c r="N26" s="32" t="s">
        <v>25</v>
      </c>
      <c r="O26" s="32" t="s">
        <v>25</v>
      </c>
      <c r="P26" s="39"/>
      <c r="Q26" s="139"/>
      <c r="R26" s="139"/>
      <c r="S26" s="139"/>
    </row>
    <row r="27" spans="1:19" s="1" customFormat="1" x14ac:dyDescent="0.2">
      <c r="A27" s="134"/>
      <c r="B27" s="134"/>
      <c r="C27" s="162"/>
      <c r="D27" s="135">
        <v>42723</v>
      </c>
      <c r="E27" s="135" t="s">
        <v>748</v>
      </c>
      <c r="F27" s="40">
        <v>42736</v>
      </c>
      <c r="G27" s="40">
        <v>42916</v>
      </c>
      <c r="H27" s="135"/>
      <c r="I27" s="39" t="s">
        <v>25</v>
      </c>
      <c r="J27" s="32" t="s">
        <v>25</v>
      </c>
      <c r="K27" s="32" t="s">
        <v>25</v>
      </c>
      <c r="L27" s="32" t="s">
        <v>25</v>
      </c>
      <c r="M27" s="32" t="s">
        <v>25</v>
      </c>
      <c r="N27" s="32" t="s">
        <v>25</v>
      </c>
      <c r="O27" s="19">
        <v>2510.2800000000002</v>
      </c>
      <c r="P27" s="39"/>
      <c r="Q27" s="138"/>
      <c r="R27" s="138">
        <f t="shared" ref="R27" si="7">O28/O27</f>
        <v>1.0340001912137291</v>
      </c>
      <c r="S27" s="138">
        <f t="shared" ref="S27" si="8">O28/(I26*1.18)</f>
        <v>0.69413074259792307</v>
      </c>
    </row>
    <row r="28" spans="1:19" s="1" customFormat="1" x14ac:dyDescent="0.2">
      <c r="A28" s="137"/>
      <c r="B28" s="137"/>
      <c r="C28" s="163"/>
      <c r="D28" s="136"/>
      <c r="E28" s="136"/>
      <c r="F28" s="40">
        <v>42917</v>
      </c>
      <c r="G28" s="40">
        <v>43100</v>
      </c>
      <c r="H28" s="136"/>
      <c r="I28" s="39" t="s">
        <v>25</v>
      </c>
      <c r="J28" s="32" t="s">
        <v>25</v>
      </c>
      <c r="K28" s="32" t="s">
        <v>25</v>
      </c>
      <c r="L28" s="32" t="s">
        <v>25</v>
      </c>
      <c r="M28" s="32" t="s">
        <v>25</v>
      </c>
      <c r="N28" s="32" t="s">
        <v>25</v>
      </c>
      <c r="O28" s="19">
        <v>2595.63</v>
      </c>
      <c r="P28" s="39"/>
      <c r="Q28" s="139"/>
      <c r="R28" s="139"/>
      <c r="S28" s="139"/>
    </row>
    <row r="29" spans="1:19" s="1" customFormat="1" x14ac:dyDescent="0.2">
      <c r="A29" s="133" t="s">
        <v>289</v>
      </c>
      <c r="B29" s="133" t="s">
        <v>454</v>
      </c>
      <c r="C29" s="161" t="s">
        <v>457</v>
      </c>
      <c r="D29" s="135">
        <v>42723</v>
      </c>
      <c r="E29" s="135" t="s">
        <v>746</v>
      </c>
      <c r="F29" s="40">
        <v>42736</v>
      </c>
      <c r="G29" s="40">
        <v>42916</v>
      </c>
      <c r="H29" s="135"/>
      <c r="I29" s="19">
        <v>3065</v>
      </c>
      <c r="J29" s="39" t="s">
        <v>25</v>
      </c>
      <c r="K29" s="32" t="s">
        <v>25</v>
      </c>
      <c r="L29" s="32" t="s">
        <v>25</v>
      </c>
      <c r="M29" s="32" t="s">
        <v>25</v>
      </c>
      <c r="N29" s="32" t="s">
        <v>25</v>
      </c>
      <c r="O29" s="32" t="s">
        <v>25</v>
      </c>
      <c r="P29" s="39"/>
      <c r="Q29" s="138">
        <f t="shared" ref="Q29" si="9">I30/I29</f>
        <v>1.0339249592169657</v>
      </c>
      <c r="R29" s="138"/>
      <c r="S29" s="138"/>
    </row>
    <row r="30" spans="1:19" s="1" customFormat="1" x14ac:dyDescent="0.2">
      <c r="A30" s="134"/>
      <c r="B30" s="134"/>
      <c r="C30" s="162" t="s">
        <v>148</v>
      </c>
      <c r="D30" s="136"/>
      <c r="E30" s="136"/>
      <c r="F30" s="40">
        <v>42917</v>
      </c>
      <c r="G30" s="40">
        <v>43100</v>
      </c>
      <c r="H30" s="136"/>
      <c r="I30" s="19">
        <v>3168.98</v>
      </c>
      <c r="J30" s="39" t="s">
        <v>25</v>
      </c>
      <c r="K30" s="32" t="s">
        <v>25</v>
      </c>
      <c r="L30" s="32" t="s">
        <v>25</v>
      </c>
      <c r="M30" s="32" t="s">
        <v>25</v>
      </c>
      <c r="N30" s="32" t="s">
        <v>25</v>
      </c>
      <c r="O30" s="32" t="s">
        <v>25</v>
      </c>
      <c r="P30" s="39"/>
      <c r="Q30" s="139"/>
      <c r="R30" s="139"/>
      <c r="S30" s="139"/>
    </row>
    <row r="31" spans="1:19" s="1" customFormat="1" x14ac:dyDescent="0.2">
      <c r="A31" s="134"/>
      <c r="B31" s="134"/>
      <c r="C31" s="162"/>
      <c r="D31" s="135">
        <v>42723</v>
      </c>
      <c r="E31" s="135" t="s">
        <v>748</v>
      </c>
      <c r="F31" s="40">
        <v>42736</v>
      </c>
      <c r="G31" s="40">
        <v>42916</v>
      </c>
      <c r="H31" s="135"/>
      <c r="I31" s="39" t="s">
        <v>25</v>
      </c>
      <c r="J31" s="32" t="s">
        <v>25</v>
      </c>
      <c r="K31" s="32" t="s">
        <v>25</v>
      </c>
      <c r="L31" s="32" t="s">
        <v>25</v>
      </c>
      <c r="M31" s="32" t="s">
        <v>25</v>
      </c>
      <c r="N31" s="32" t="s">
        <v>25</v>
      </c>
      <c r="O31" s="19">
        <v>2510.2800000000002</v>
      </c>
      <c r="P31" s="39"/>
      <c r="Q31" s="138"/>
      <c r="R31" s="138">
        <f t="shared" ref="R31" si="10">O32/O31</f>
        <v>1.0340001912137291</v>
      </c>
      <c r="S31" s="138">
        <f t="shared" ref="S31" si="11">O32/(I30*1.18)</f>
        <v>0.69413074259792307</v>
      </c>
    </row>
    <row r="32" spans="1:19" s="1" customFormat="1" x14ac:dyDescent="0.2">
      <c r="A32" s="137"/>
      <c r="B32" s="137"/>
      <c r="C32" s="163"/>
      <c r="D32" s="136"/>
      <c r="E32" s="136"/>
      <c r="F32" s="40">
        <v>42917</v>
      </c>
      <c r="G32" s="40">
        <v>43100</v>
      </c>
      <c r="H32" s="136"/>
      <c r="I32" s="39" t="s">
        <v>25</v>
      </c>
      <c r="J32" s="32" t="s">
        <v>25</v>
      </c>
      <c r="K32" s="32" t="s">
        <v>25</v>
      </c>
      <c r="L32" s="32" t="s">
        <v>25</v>
      </c>
      <c r="M32" s="32" t="s">
        <v>25</v>
      </c>
      <c r="N32" s="32" t="s">
        <v>25</v>
      </c>
      <c r="O32" s="19">
        <v>2595.63</v>
      </c>
      <c r="P32" s="39"/>
      <c r="Q32" s="139"/>
      <c r="R32" s="139"/>
      <c r="S32" s="139"/>
    </row>
    <row r="33" spans="1:19" s="1" customFormat="1" ht="19.5" customHeight="1" x14ac:dyDescent="0.2">
      <c r="A33" s="133" t="s">
        <v>289</v>
      </c>
      <c r="B33" s="133" t="s">
        <v>292</v>
      </c>
      <c r="C33" s="133" t="s">
        <v>455</v>
      </c>
      <c r="D33" s="135">
        <v>42335</v>
      </c>
      <c r="E33" s="135" t="s">
        <v>611</v>
      </c>
      <c r="F33" s="40">
        <v>42736</v>
      </c>
      <c r="G33" s="40">
        <v>42916</v>
      </c>
      <c r="H33" s="135"/>
      <c r="I33" s="29">
        <v>1878</v>
      </c>
      <c r="J33" s="39" t="s">
        <v>25</v>
      </c>
      <c r="K33" s="32" t="s">
        <v>25</v>
      </c>
      <c r="L33" s="32" t="s">
        <v>25</v>
      </c>
      <c r="M33" s="32" t="s">
        <v>25</v>
      </c>
      <c r="N33" s="32" t="s">
        <v>25</v>
      </c>
      <c r="O33" s="29" t="s">
        <v>25</v>
      </c>
      <c r="P33" s="39"/>
      <c r="Q33" s="138">
        <f t="shared" ref="Q33" si="12">I34/I33</f>
        <v>1.0553674121405752</v>
      </c>
      <c r="R33" s="138"/>
      <c r="S33" s="138"/>
    </row>
    <row r="34" spans="1:19" s="1" customFormat="1" ht="19.5" customHeight="1" x14ac:dyDescent="0.2">
      <c r="A34" s="137"/>
      <c r="B34" s="137"/>
      <c r="C34" s="137"/>
      <c r="D34" s="136"/>
      <c r="E34" s="136"/>
      <c r="F34" s="40">
        <v>42917</v>
      </c>
      <c r="G34" s="40">
        <v>43100</v>
      </c>
      <c r="H34" s="136"/>
      <c r="I34" s="19">
        <v>1981.98</v>
      </c>
      <c r="J34" s="39" t="s">
        <v>25</v>
      </c>
      <c r="K34" s="32" t="s">
        <v>25</v>
      </c>
      <c r="L34" s="32" t="s">
        <v>25</v>
      </c>
      <c r="M34" s="32" t="s">
        <v>25</v>
      </c>
      <c r="N34" s="32" t="s">
        <v>25</v>
      </c>
      <c r="O34" s="29" t="s">
        <v>25</v>
      </c>
      <c r="P34" s="39"/>
      <c r="Q34" s="139"/>
      <c r="R34" s="139"/>
      <c r="S34" s="139"/>
    </row>
    <row r="35" spans="1:19" s="1" customFormat="1" ht="19.5" customHeight="1" x14ac:dyDescent="0.2">
      <c r="A35" s="133" t="s">
        <v>289</v>
      </c>
      <c r="B35" s="133" t="s">
        <v>293</v>
      </c>
      <c r="C35" s="133" t="s">
        <v>455</v>
      </c>
      <c r="D35" s="135">
        <v>42335</v>
      </c>
      <c r="E35" s="135" t="s">
        <v>611</v>
      </c>
      <c r="F35" s="40">
        <v>42736</v>
      </c>
      <c r="G35" s="40">
        <v>42916</v>
      </c>
      <c r="H35" s="135"/>
      <c r="I35" s="29">
        <v>1878</v>
      </c>
      <c r="J35" s="39" t="s">
        <v>25</v>
      </c>
      <c r="K35" s="32" t="s">
        <v>25</v>
      </c>
      <c r="L35" s="32" t="s">
        <v>25</v>
      </c>
      <c r="M35" s="32" t="s">
        <v>25</v>
      </c>
      <c r="N35" s="32" t="s">
        <v>25</v>
      </c>
      <c r="O35" s="29" t="s">
        <v>25</v>
      </c>
      <c r="P35" s="39"/>
      <c r="Q35" s="138">
        <f t="shared" ref="Q35" si="13">I36/I35</f>
        <v>1.0553674121405752</v>
      </c>
      <c r="R35" s="138"/>
      <c r="S35" s="138"/>
    </row>
    <row r="36" spans="1:19" s="1" customFormat="1" ht="19.5" customHeight="1" x14ac:dyDescent="0.2">
      <c r="A36" s="137"/>
      <c r="B36" s="137"/>
      <c r="C36" s="137"/>
      <c r="D36" s="136"/>
      <c r="E36" s="136"/>
      <c r="F36" s="40">
        <v>42917</v>
      </c>
      <c r="G36" s="40">
        <v>43100</v>
      </c>
      <c r="H36" s="136"/>
      <c r="I36" s="19">
        <v>1981.98</v>
      </c>
      <c r="J36" s="39" t="s">
        <v>25</v>
      </c>
      <c r="K36" s="32" t="s">
        <v>25</v>
      </c>
      <c r="L36" s="32" t="s">
        <v>25</v>
      </c>
      <c r="M36" s="32" t="s">
        <v>25</v>
      </c>
      <c r="N36" s="32" t="s">
        <v>25</v>
      </c>
      <c r="O36" s="29" t="s">
        <v>25</v>
      </c>
      <c r="P36" s="39"/>
      <c r="Q36" s="139"/>
      <c r="R36" s="139"/>
      <c r="S36" s="139"/>
    </row>
    <row r="37" spans="1:19" s="1" customFormat="1" ht="19.5" customHeight="1" x14ac:dyDescent="0.2">
      <c r="A37" s="133" t="s">
        <v>289</v>
      </c>
      <c r="B37" s="133" t="s">
        <v>292</v>
      </c>
      <c r="C37" s="133" t="s">
        <v>456</v>
      </c>
      <c r="D37" s="135">
        <v>42720</v>
      </c>
      <c r="E37" s="135" t="s">
        <v>522</v>
      </c>
      <c r="F37" s="40">
        <v>42736</v>
      </c>
      <c r="G37" s="40">
        <v>42916</v>
      </c>
      <c r="H37" s="135"/>
      <c r="I37" s="29">
        <v>2330</v>
      </c>
      <c r="J37" s="39" t="s">
        <v>25</v>
      </c>
      <c r="K37" s="32" t="s">
        <v>25</v>
      </c>
      <c r="L37" s="32" t="s">
        <v>25</v>
      </c>
      <c r="M37" s="32" t="s">
        <v>25</v>
      </c>
      <c r="N37" s="32" t="s">
        <v>25</v>
      </c>
      <c r="O37" s="32" t="s">
        <v>25</v>
      </c>
      <c r="P37" s="39"/>
      <c r="Q37" s="138">
        <f t="shared" ref="Q37" si="14">I38/I37</f>
        <v>1.033527896995708</v>
      </c>
      <c r="R37" s="138"/>
      <c r="S37" s="138"/>
    </row>
    <row r="38" spans="1:19" s="1" customFormat="1" ht="19.5" customHeight="1" x14ac:dyDescent="0.2">
      <c r="A38" s="134"/>
      <c r="B38" s="134"/>
      <c r="C38" s="134"/>
      <c r="D38" s="136"/>
      <c r="E38" s="170"/>
      <c r="F38" s="40">
        <v>42917</v>
      </c>
      <c r="G38" s="40">
        <v>43100</v>
      </c>
      <c r="H38" s="136"/>
      <c r="I38" s="19">
        <v>2408.12</v>
      </c>
      <c r="J38" s="39" t="s">
        <v>25</v>
      </c>
      <c r="K38" s="32" t="s">
        <v>25</v>
      </c>
      <c r="L38" s="32" t="s">
        <v>25</v>
      </c>
      <c r="M38" s="32" t="s">
        <v>25</v>
      </c>
      <c r="N38" s="32" t="s">
        <v>25</v>
      </c>
      <c r="O38" s="32" t="s">
        <v>25</v>
      </c>
      <c r="P38" s="39"/>
      <c r="Q38" s="139"/>
      <c r="R38" s="139"/>
      <c r="S38" s="139"/>
    </row>
    <row r="39" spans="1:19" s="1" customFormat="1" ht="19.5" customHeight="1" x14ac:dyDescent="0.2">
      <c r="A39" s="134"/>
      <c r="B39" s="134"/>
      <c r="C39" s="134"/>
      <c r="D39" s="135">
        <v>42723</v>
      </c>
      <c r="E39" s="135" t="s">
        <v>763</v>
      </c>
      <c r="F39" s="40">
        <v>42736</v>
      </c>
      <c r="G39" s="40">
        <v>42916</v>
      </c>
      <c r="H39" s="135"/>
      <c r="I39" s="39" t="s">
        <v>25</v>
      </c>
      <c r="J39" s="32" t="s">
        <v>25</v>
      </c>
      <c r="K39" s="32" t="s">
        <v>25</v>
      </c>
      <c r="L39" s="32" t="s">
        <v>25</v>
      </c>
      <c r="M39" s="32" t="s">
        <v>25</v>
      </c>
      <c r="N39" s="32" t="s">
        <v>25</v>
      </c>
      <c r="O39" s="29">
        <v>2012.94</v>
      </c>
      <c r="P39" s="39"/>
      <c r="Q39" s="138"/>
      <c r="R39" s="138">
        <f t="shared" ref="R39" si="15">O40/O39</f>
        <v>1.0340000198714319</v>
      </c>
      <c r="S39" s="138">
        <f t="shared" ref="S39" si="16">O40/(I38*1.18)</f>
        <v>0.73247236679742034</v>
      </c>
    </row>
    <row r="40" spans="1:19" s="1" customFormat="1" ht="19.5" customHeight="1" x14ac:dyDescent="0.2">
      <c r="A40" s="137"/>
      <c r="B40" s="137"/>
      <c r="C40" s="137"/>
      <c r="D40" s="136"/>
      <c r="E40" s="136"/>
      <c r="F40" s="40">
        <v>42917</v>
      </c>
      <c r="G40" s="40">
        <v>43100</v>
      </c>
      <c r="H40" s="136"/>
      <c r="I40" s="39" t="s">
        <v>25</v>
      </c>
      <c r="J40" s="32" t="s">
        <v>25</v>
      </c>
      <c r="K40" s="32" t="s">
        <v>25</v>
      </c>
      <c r="L40" s="32" t="s">
        <v>25</v>
      </c>
      <c r="M40" s="32" t="s">
        <v>25</v>
      </c>
      <c r="N40" s="32" t="s">
        <v>25</v>
      </c>
      <c r="O40" s="29">
        <v>2081.38</v>
      </c>
      <c r="P40" s="39"/>
      <c r="Q40" s="139"/>
      <c r="R40" s="139"/>
      <c r="S40" s="139"/>
    </row>
    <row r="41" spans="1:19" s="1" customFormat="1" ht="19.5" customHeight="1" x14ac:dyDescent="0.2">
      <c r="A41" s="133" t="s">
        <v>289</v>
      </c>
      <c r="B41" s="133" t="s">
        <v>293</v>
      </c>
      <c r="C41" s="133" t="s">
        <v>456</v>
      </c>
      <c r="D41" s="135">
        <v>42720</v>
      </c>
      <c r="E41" s="135" t="s">
        <v>522</v>
      </c>
      <c r="F41" s="40">
        <v>42736</v>
      </c>
      <c r="G41" s="40">
        <v>42916</v>
      </c>
      <c r="H41" s="135"/>
      <c r="I41" s="29">
        <v>2330</v>
      </c>
      <c r="J41" s="39" t="s">
        <v>25</v>
      </c>
      <c r="K41" s="32" t="s">
        <v>25</v>
      </c>
      <c r="L41" s="32" t="s">
        <v>25</v>
      </c>
      <c r="M41" s="32" t="s">
        <v>25</v>
      </c>
      <c r="N41" s="32" t="s">
        <v>25</v>
      </c>
      <c r="O41" s="32" t="s">
        <v>25</v>
      </c>
      <c r="P41" s="39"/>
      <c r="Q41" s="138">
        <f t="shared" ref="Q41" si="17">I42/I41</f>
        <v>1.033527896995708</v>
      </c>
      <c r="R41" s="138"/>
      <c r="S41" s="138"/>
    </row>
    <row r="42" spans="1:19" s="1" customFormat="1" ht="19.5" customHeight="1" x14ac:dyDescent="0.2">
      <c r="A42" s="134"/>
      <c r="B42" s="134"/>
      <c r="C42" s="134"/>
      <c r="D42" s="136"/>
      <c r="E42" s="136"/>
      <c r="F42" s="40">
        <v>42917</v>
      </c>
      <c r="G42" s="40">
        <v>43100</v>
      </c>
      <c r="H42" s="136"/>
      <c r="I42" s="19">
        <v>2408.12</v>
      </c>
      <c r="J42" s="39" t="s">
        <v>25</v>
      </c>
      <c r="K42" s="32" t="s">
        <v>25</v>
      </c>
      <c r="L42" s="32" t="s">
        <v>25</v>
      </c>
      <c r="M42" s="32" t="s">
        <v>25</v>
      </c>
      <c r="N42" s="32" t="s">
        <v>25</v>
      </c>
      <c r="O42" s="32"/>
      <c r="P42" s="39"/>
      <c r="Q42" s="139"/>
      <c r="R42" s="139"/>
      <c r="S42" s="139"/>
    </row>
    <row r="43" spans="1:19" s="1" customFormat="1" ht="19.5" customHeight="1" x14ac:dyDescent="0.2">
      <c r="A43" s="134"/>
      <c r="B43" s="134"/>
      <c r="C43" s="134"/>
      <c r="D43" s="135">
        <v>42723</v>
      </c>
      <c r="E43" s="135" t="s">
        <v>763</v>
      </c>
      <c r="F43" s="40">
        <v>42736</v>
      </c>
      <c r="G43" s="40">
        <v>42916</v>
      </c>
      <c r="H43" s="135"/>
      <c r="I43" s="39" t="s">
        <v>25</v>
      </c>
      <c r="J43" s="39" t="s">
        <v>25</v>
      </c>
      <c r="K43" s="32" t="s">
        <v>25</v>
      </c>
      <c r="L43" s="32" t="s">
        <v>25</v>
      </c>
      <c r="M43" s="32" t="s">
        <v>25</v>
      </c>
      <c r="N43" s="32" t="s">
        <v>25</v>
      </c>
      <c r="O43" s="29">
        <v>2297.17</v>
      </c>
      <c r="P43" s="39"/>
      <c r="Q43" s="138"/>
      <c r="R43" s="138">
        <f t="shared" ref="R43" si="18">O44/O43</f>
        <v>1.033998354497055</v>
      </c>
      <c r="S43" s="138">
        <f t="shared" ref="S43" si="19">O44/(I42*1.18)</f>
        <v>0.83589716374852663</v>
      </c>
    </row>
    <row r="44" spans="1:19" s="1" customFormat="1" ht="19.5" customHeight="1" x14ac:dyDescent="0.2">
      <c r="A44" s="137"/>
      <c r="B44" s="137"/>
      <c r="C44" s="137"/>
      <c r="D44" s="136"/>
      <c r="E44" s="136"/>
      <c r="F44" s="40">
        <v>42917</v>
      </c>
      <c r="G44" s="40">
        <v>43100</v>
      </c>
      <c r="H44" s="136"/>
      <c r="I44" s="39" t="s">
        <v>25</v>
      </c>
      <c r="J44" s="39" t="s">
        <v>25</v>
      </c>
      <c r="K44" s="32" t="s">
        <v>25</v>
      </c>
      <c r="L44" s="32" t="s">
        <v>25</v>
      </c>
      <c r="M44" s="32" t="s">
        <v>25</v>
      </c>
      <c r="N44" s="32" t="s">
        <v>25</v>
      </c>
      <c r="O44" s="29">
        <v>2375.27</v>
      </c>
      <c r="P44" s="39"/>
      <c r="Q44" s="139"/>
      <c r="R44" s="139"/>
      <c r="S44" s="139"/>
    </row>
    <row r="45" spans="1:19" s="1" customFormat="1" ht="19.5" customHeight="1" x14ac:dyDescent="0.2">
      <c r="A45" s="133" t="s">
        <v>322</v>
      </c>
      <c r="B45" s="133" t="s">
        <v>210</v>
      </c>
      <c r="C45" s="133" t="s">
        <v>211</v>
      </c>
      <c r="D45" s="135">
        <v>42338</v>
      </c>
      <c r="E45" s="135" t="s">
        <v>512</v>
      </c>
      <c r="F45" s="45">
        <v>42736</v>
      </c>
      <c r="G45" s="45">
        <v>42916</v>
      </c>
      <c r="H45" s="168" t="s">
        <v>876</v>
      </c>
      <c r="I45" s="39">
        <v>662</v>
      </c>
      <c r="J45" s="39" t="s">
        <v>25</v>
      </c>
      <c r="K45" s="39" t="s">
        <v>114</v>
      </c>
      <c r="L45" s="19">
        <v>813.63</v>
      </c>
      <c r="M45" s="39" t="s">
        <v>114</v>
      </c>
      <c r="N45" s="39" t="s">
        <v>114</v>
      </c>
      <c r="O45" s="39" t="s">
        <v>114</v>
      </c>
      <c r="P45" s="39"/>
      <c r="Q45" s="138">
        <f t="shared" ref="Q45" si="20">I46/I45</f>
        <v>1.024441087613293</v>
      </c>
      <c r="R45" s="138"/>
      <c r="S45" s="138"/>
    </row>
    <row r="46" spans="1:19" s="1" customFormat="1" ht="19.5" customHeight="1" x14ac:dyDescent="0.2">
      <c r="A46" s="137"/>
      <c r="B46" s="137"/>
      <c r="C46" s="137"/>
      <c r="D46" s="136"/>
      <c r="E46" s="136"/>
      <c r="F46" s="45">
        <v>42917</v>
      </c>
      <c r="G46" s="45">
        <v>43100</v>
      </c>
      <c r="H46" s="169"/>
      <c r="I46" s="39">
        <v>678.18</v>
      </c>
      <c r="J46" s="39" t="s">
        <v>25</v>
      </c>
      <c r="K46" s="39" t="s">
        <v>25</v>
      </c>
      <c r="L46" s="19">
        <v>833.75</v>
      </c>
      <c r="M46" s="39" t="s">
        <v>114</v>
      </c>
      <c r="N46" s="39" t="s">
        <v>114</v>
      </c>
      <c r="O46" s="39" t="s">
        <v>114</v>
      </c>
      <c r="P46" s="39"/>
      <c r="Q46" s="139"/>
      <c r="R46" s="139"/>
      <c r="S46" s="139"/>
    </row>
    <row r="47" spans="1:19" s="1" customFormat="1" ht="19.5" customHeight="1" x14ac:dyDescent="0.2">
      <c r="A47" s="133" t="s">
        <v>322</v>
      </c>
      <c r="B47" s="133" t="s">
        <v>208</v>
      </c>
      <c r="C47" s="133" t="s">
        <v>209</v>
      </c>
      <c r="D47" s="135">
        <v>42338</v>
      </c>
      <c r="E47" s="135" t="s">
        <v>513</v>
      </c>
      <c r="F47" s="45">
        <v>42736</v>
      </c>
      <c r="G47" s="45">
        <v>42916</v>
      </c>
      <c r="H47" s="168" t="s">
        <v>765</v>
      </c>
      <c r="I47" s="32">
        <v>720.16</v>
      </c>
      <c r="J47" s="39" t="s">
        <v>25</v>
      </c>
      <c r="K47" s="39">
        <v>834.19</v>
      </c>
      <c r="L47" s="39" t="s">
        <v>114</v>
      </c>
      <c r="M47" s="39" t="s">
        <v>114</v>
      </c>
      <c r="N47" s="39" t="s">
        <v>114</v>
      </c>
      <c r="O47" s="39" t="s">
        <v>114</v>
      </c>
      <c r="P47" s="39"/>
      <c r="Q47" s="138">
        <f t="shared" ref="Q47" si="21">I48/I47</f>
        <v>1.0157742723839147</v>
      </c>
      <c r="R47" s="138"/>
      <c r="S47" s="138"/>
    </row>
    <row r="48" spans="1:19" s="1" customFormat="1" ht="19.5" customHeight="1" x14ac:dyDescent="0.2">
      <c r="A48" s="137"/>
      <c r="B48" s="137"/>
      <c r="C48" s="137"/>
      <c r="D48" s="136"/>
      <c r="E48" s="136"/>
      <c r="F48" s="45">
        <v>42917</v>
      </c>
      <c r="G48" s="45">
        <v>43100</v>
      </c>
      <c r="H48" s="169"/>
      <c r="I48" s="19">
        <v>731.52</v>
      </c>
      <c r="J48" s="39" t="s">
        <v>25</v>
      </c>
      <c r="K48" s="39">
        <v>850.01</v>
      </c>
      <c r="L48" s="39" t="s">
        <v>114</v>
      </c>
      <c r="M48" s="39" t="s">
        <v>114</v>
      </c>
      <c r="N48" s="39" t="s">
        <v>114</v>
      </c>
      <c r="O48" s="39" t="s">
        <v>114</v>
      </c>
      <c r="P48" s="39"/>
      <c r="Q48" s="139"/>
      <c r="R48" s="139"/>
      <c r="S48" s="139"/>
    </row>
    <row r="49" spans="1:19" s="5" customFormat="1" ht="19.5" customHeight="1" x14ac:dyDescent="0.2">
      <c r="A49" s="161" t="s">
        <v>289</v>
      </c>
      <c r="B49" s="161" t="s">
        <v>208</v>
      </c>
      <c r="C49" s="161" t="s">
        <v>457</v>
      </c>
      <c r="D49" s="135">
        <v>42723</v>
      </c>
      <c r="E49" s="135" t="s">
        <v>747</v>
      </c>
      <c r="F49" s="40">
        <v>42736</v>
      </c>
      <c r="G49" s="40">
        <v>42916</v>
      </c>
      <c r="H49" s="133"/>
      <c r="I49" s="32">
        <v>1907.44</v>
      </c>
      <c r="J49" s="41" t="s">
        <v>25</v>
      </c>
      <c r="K49" s="41" t="s">
        <v>25</v>
      </c>
      <c r="L49" s="41" t="s">
        <v>25</v>
      </c>
      <c r="M49" s="41" t="s">
        <v>25</v>
      </c>
      <c r="N49" s="41" t="s">
        <v>25</v>
      </c>
      <c r="O49" s="41" t="s">
        <v>25</v>
      </c>
      <c r="P49" s="39"/>
      <c r="Q49" s="138">
        <f t="shared" ref="Q49" si="22">I50/I49</f>
        <v>1.0248081197835843</v>
      </c>
      <c r="R49" s="138"/>
      <c r="S49" s="138"/>
    </row>
    <row r="50" spans="1:19" s="5" customFormat="1" ht="19.5" customHeight="1" x14ac:dyDescent="0.2">
      <c r="A50" s="162"/>
      <c r="B50" s="162" t="s">
        <v>208</v>
      </c>
      <c r="C50" s="162" t="s">
        <v>148</v>
      </c>
      <c r="D50" s="136"/>
      <c r="E50" s="136"/>
      <c r="F50" s="40">
        <v>42917</v>
      </c>
      <c r="G50" s="40">
        <v>43100</v>
      </c>
      <c r="H50" s="137"/>
      <c r="I50" s="32">
        <v>1954.76</v>
      </c>
      <c r="J50" s="41" t="s">
        <v>25</v>
      </c>
      <c r="K50" s="41" t="s">
        <v>25</v>
      </c>
      <c r="L50" s="41" t="s">
        <v>25</v>
      </c>
      <c r="M50" s="41" t="s">
        <v>25</v>
      </c>
      <c r="N50" s="41" t="s">
        <v>25</v>
      </c>
      <c r="O50" s="41" t="s">
        <v>25</v>
      </c>
      <c r="P50" s="39"/>
      <c r="Q50" s="139"/>
      <c r="R50" s="139"/>
      <c r="S50" s="139"/>
    </row>
    <row r="51" spans="1:19" s="1" customFormat="1" ht="19.5" customHeight="1" x14ac:dyDescent="0.2">
      <c r="A51" s="162"/>
      <c r="B51" s="162"/>
      <c r="C51" s="162"/>
      <c r="D51" s="135">
        <v>42723</v>
      </c>
      <c r="E51" s="135" t="s">
        <v>748</v>
      </c>
      <c r="F51" s="40">
        <v>42736</v>
      </c>
      <c r="G51" s="40">
        <v>42916</v>
      </c>
      <c r="H51" s="135"/>
      <c r="I51" s="39" t="s">
        <v>25</v>
      </c>
      <c r="J51" s="39" t="s">
        <v>25</v>
      </c>
      <c r="K51" s="39" t="s">
        <v>25</v>
      </c>
      <c r="L51" s="39" t="s">
        <v>25</v>
      </c>
      <c r="M51" s="39" t="s">
        <v>25</v>
      </c>
      <c r="N51" s="39" t="s">
        <v>25</v>
      </c>
      <c r="O51" s="32">
        <v>1370.26</v>
      </c>
      <c r="P51" s="39"/>
      <c r="Q51" s="138"/>
      <c r="R51" s="138">
        <f t="shared" ref="R51" si="23">O52/O51</f>
        <v>1.0380000875746209</v>
      </c>
      <c r="S51" s="138">
        <f t="shared" ref="S51" si="24">O52/(I50*1.18)</f>
        <v>0.61663038264526648</v>
      </c>
    </row>
    <row r="52" spans="1:19" s="1" customFormat="1" ht="19.5" customHeight="1" x14ac:dyDescent="0.2">
      <c r="A52" s="163"/>
      <c r="B52" s="163"/>
      <c r="C52" s="163"/>
      <c r="D52" s="136"/>
      <c r="E52" s="136"/>
      <c r="F52" s="40">
        <v>42917</v>
      </c>
      <c r="G52" s="40">
        <v>43100</v>
      </c>
      <c r="H52" s="136"/>
      <c r="I52" s="39" t="s">
        <v>25</v>
      </c>
      <c r="J52" s="39" t="s">
        <v>25</v>
      </c>
      <c r="K52" s="39" t="s">
        <v>25</v>
      </c>
      <c r="L52" s="39" t="s">
        <v>25</v>
      </c>
      <c r="M52" s="39" t="s">
        <v>25</v>
      </c>
      <c r="N52" s="39" t="s">
        <v>25</v>
      </c>
      <c r="O52" s="32">
        <v>1422.33</v>
      </c>
      <c r="P52" s="39"/>
      <c r="Q52" s="139"/>
      <c r="R52" s="139"/>
      <c r="S52" s="139"/>
    </row>
    <row r="53" spans="1:19" s="10" customFormat="1" ht="19.5" customHeight="1" x14ac:dyDescent="0.25">
      <c r="A53" s="46">
        <v>2</v>
      </c>
      <c r="B53" s="47" t="s">
        <v>216</v>
      </c>
      <c r="C53" s="8"/>
      <c r="D53" s="8"/>
      <c r="E53" s="8"/>
      <c r="F53" s="8"/>
      <c r="G53" s="8"/>
      <c r="H53" s="8"/>
      <c r="I53" s="8"/>
      <c r="J53" s="8"/>
      <c r="K53" s="8"/>
      <c r="L53" s="8"/>
      <c r="M53" s="9"/>
      <c r="N53" s="8"/>
      <c r="O53" s="8"/>
      <c r="P53" s="8"/>
      <c r="Q53" s="49"/>
      <c r="R53" s="49"/>
      <c r="S53" s="49"/>
    </row>
    <row r="54" spans="1:19" s="5" customFormat="1" ht="21" customHeight="1" x14ac:dyDescent="0.2">
      <c r="A54" s="161" t="s">
        <v>53</v>
      </c>
      <c r="B54" s="161" t="s">
        <v>54</v>
      </c>
      <c r="C54" s="161" t="s">
        <v>604</v>
      </c>
      <c r="D54" s="140">
        <v>42720</v>
      </c>
      <c r="E54" s="140" t="s">
        <v>595</v>
      </c>
      <c r="F54" s="40">
        <v>42736</v>
      </c>
      <c r="G54" s="40">
        <v>42916</v>
      </c>
      <c r="H54" s="168"/>
      <c r="I54" s="39">
        <v>2562.5</v>
      </c>
      <c r="J54" s="41" t="s">
        <v>25</v>
      </c>
      <c r="K54" s="41">
        <v>2716.88</v>
      </c>
      <c r="L54" s="41" t="s">
        <v>25</v>
      </c>
      <c r="M54" s="41" t="s">
        <v>25</v>
      </c>
      <c r="N54" s="41" t="s">
        <v>25</v>
      </c>
      <c r="O54" s="41" t="s">
        <v>25</v>
      </c>
      <c r="P54" s="168" t="s">
        <v>605</v>
      </c>
      <c r="Q54" s="138">
        <f t="shared" ref="Q54:Q100" si="25">I55/I54</f>
        <v>1.0334829268292685</v>
      </c>
      <c r="R54" s="138"/>
      <c r="S54" s="138"/>
    </row>
    <row r="55" spans="1:19" s="5" customFormat="1" ht="19.5" customHeight="1" x14ac:dyDescent="0.2">
      <c r="A55" s="162"/>
      <c r="B55" s="162"/>
      <c r="C55" s="162"/>
      <c r="D55" s="140"/>
      <c r="E55" s="140"/>
      <c r="F55" s="40">
        <v>42917</v>
      </c>
      <c r="G55" s="40">
        <v>43100</v>
      </c>
      <c r="H55" s="169"/>
      <c r="I55" s="39">
        <v>2648.3</v>
      </c>
      <c r="J55" s="41" t="s">
        <v>25</v>
      </c>
      <c r="K55" s="41">
        <v>2779.37</v>
      </c>
      <c r="L55" s="41" t="s">
        <v>25</v>
      </c>
      <c r="M55" s="41" t="s">
        <v>25</v>
      </c>
      <c r="N55" s="41" t="s">
        <v>25</v>
      </c>
      <c r="O55" s="41" t="s">
        <v>25</v>
      </c>
      <c r="P55" s="174"/>
      <c r="Q55" s="139"/>
      <c r="R55" s="139"/>
      <c r="S55" s="139"/>
    </row>
    <row r="56" spans="1:19" s="1" customFormat="1" ht="19.5" customHeight="1" x14ac:dyDescent="0.2">
      <c r="A56" s="162"/>
      <c r="B56" s="162"/>
      <c r="C56" s="162"/>
      <c r="D56" s="140">
        <v>42723</v>
      </c>
      <c r="E56" s="140" t="s">
        <v>749</v>
      </c>
      <c r="F56" s="40">
        <v>42736</v>
      </c>
      <c r="G56" s="40">
        <v>42916</v>
      </c>
      <c r="H56" s="135"/>
      <c r="I56" s="39" t="s">
        <v>25</v>
      </c>
      <c r="J56" s="39" t="s">
        <v>25</v>
      </c>
      <c r="K56" s="39" t="s">
        <v>25</v>
      </c>
      <c r="L56" s="39" t="s">
        <v>25</v>
      </c>
      <c r="M56" s="39" t="s">
        <v>25</v>
      </c>
      <c r="N56" s="39" t="s">
        <v>25</v>
      </c>
      <c r="O56" s="32">
        <v>2693.78</v>
      </c>
      <c r="P56" s="174"/>
      <c r="Q56" s="138"/>
      <c r="R56" s="138">
        <f>O57/O56</f>
        <v>1.0200016333924817</v>
      </c>
      <c r="S56" s="138">
        <f>O57/(I55*1.18)</f>
        <v>0.87925288816554514</v>
      </c>
    </row>
    <row r="57" spans="1:19" s="1" customFormat="1" ht="19.5" customHeight="1" x14ac:dyDescent="0.2">
      <c r="A57" s="162"/>
      <c r="B57" s="162"/>
      <c r="C57" s="162"/>
      <c r="D57" s="140"/>
      <c r="E57" s="140"/>
      <c r="F57" s="40">
        <v>42917</v>
      </c>
      <c r="G57" s="40">
        <v>43100</v>
      </c>
      <c r="H57" s="136"/>
      <c r="I57" s="39" t="s">
        <v>25</v>
      </c>
      <c r="J57" s="39" t="s">
        <v>25</v>
      </c>
      <c r="K57" s="39" t="s">
        <v>25</v>
      </c>
      <c r="L57" s="39" t="s">
        <v>25</v>
      </c>
      <c r="M57" s="39" t="s">
        <v>25</v>
      </c>
      <c r="N57" s="39" t="s">
        <v>25</v>
      </c>
      <c r="O57" s="32">
        <v>2747.66</v>
      </c>
      <c r="P57" s="169"/>
      <c r="Q57" s="139"/>
      <c r="R57" s="139"/>
      <c r="S57" s="139"/>
    </row>
    <row r="58" spans="1:19" s="1" customFormat="1" ht="19.5" customHeight="1" x14ac:dyDescent="0.2">
      <c r="A58" s="162"/>
      <c r="B58" s="162"/>
      <c r="C58" s="162"/>
      <c r="D58" s="140">
        <v>42720</v>
      </c>
      <c r="E58" s="140" t="s">
        <v>595</v>
      </c>
      <c r="F58" s="40">
        <v>42736</v>
      </c>
      <c r="G58" s="40">
        <v>42916</v>
      </c>
      <c r="H58" s="135"/>
      <c r="I58" s="39">
        <v>4796.83</v>
      </c>
      <c r="J58" s="41" t="s">
        <v>25</v>
      </c>
      <c r="K58" s="50">
        <v>4834.7</v>
      </c>
      <c r="L58" s="41" t="s">
        <v>25</v>
      </c>
      <c r="M58" s="41" t="s">
        <v>25</v>
      </c>
      <c r="N58" s="41" t="s">
        <v>25</v>
      </c>
      <c r="O58" s="39" t="s">
        <v>25</v>
      </c>
      <c r="P58" s="168" t="s">
        <v>606</v>
      </c>
      <c r="Q58" s="138">
        <f t="shared" si="25"/>
        <v>1.0308036765947513</v>
      </c>
      <c r="R58" s="138"/>
      <c r="S58" s="138"/>
    </row>
    <row r="59" spans="1:19" s="1" customFormat="1" ht="19.5" customHeight="1" x14ac:dyDescent="0.2">
      <c r="A59" s="163"/>
      <c r="B59" s="163"/>
      <c r="C59" s="163"/>
      <c r="D59" s="140"/>
      <c r="E59" s="140"/>
      <c r="F59" s="40">
        <v>42917</v>
      </c>
      <c r="G59" s="40">
        <v>43100</v>
      </c>
      <c r="H59" s="136"/>
      <c r="I59" s="39">
        <v>4944.59</v>
      </c>
      <c r="J59" s="41" t="s">
        <v>25</v>
      </c>
      <c r="K59" s="50">
        <v>5028.28</v>
      </c>
      <c r="L59" s="41" t="s">
        <v>25</v>
      </c>
      <c r="M59" s="41" t="s">
        <v>25</v>
      </c>
      <c r="N59" s="41" t="s">
        <v>25</v>
      </c>
      <c r="O59" s="39" t="s">
        <v>25</v>
      </c>
      <c r="P59" s="169"/>
      <c r="Q59" s="139"/>
      <c r="R59" s="139"/>
      <c r="S59" s="139"/>
    </row>
    <row r="60" spans="1:19" s="5" customFormat="1" ht="19.5" customHeight="1" x14ac:dyDescent="0.2">
      <c r="A60" s="180" t="s">
        <v>53</v>
      </c>
      <c r="B60" s="180" t="s">
        <v>74</v>
      </c>
      <c r="C60" s="180" t="s">
        <v>604</v>
      </c>
      <c r="D60" s="140">
        <v>42720</v>
      </c>
      <c r="E60" s="140" t="s">
        <v>595</v>
      </c>
      <c r="F60" s="40">
        <v>42736</v>
      </c>
      <c r="G60" s="40">
        <v>42916</v>
      </c>
      <c r="H60" s="168"/>
      <c r="I60" s="39">
        <v>1482.5</v>
      </c>
      <c r="J60" s="41" t="s">
        <v>25</v>
      </c>
      <c r="K60" s="41" t="s">
        <v>25</v>
      </c>
      <c r="L60" s="41" t="s">
        <v>25</v>
      </c>
      <c r="M60" s="41" t="s">
        <v>25</v>
      </c>
      <c r="N60" s="41" t="s">
        <v>25</v>
      </c>
      <c r="O60" s="39" t="s">
        <v>25</v>
      </c>
      <c r="P60" s="39"/>
      <c r="Q60" s="138">
        <f t="shared" si="25"/>
        <v>1.022300168634064</v>
      </c>
      <c r="R60" s="138"/>
      <c r="S60" s="138"/>
    </row>
    <row r="61" spans="1:19" s="5" customFormat="1" ht="19.5" customHeight="1" x14ac:dyDescent="0.2">
      <c r="A61" s="180"/>
      <c r="B61" s="180"/>
      <c r="C61" s="180"/>
      <c r="D61" s="140"/>
      <c r="E61" s="140"/>
      <c r="F61" s="40">
        <v>42917</v>
      </c>
      <c r="G61" s="40">
        <v>43100</v>
      </c>
      <c r="H61" s="169"/>
      <c r="I61" s="39">
        <v>1515.56</v>
      </c>
      <c r="J61" s="41" t="s">
        <v>25</v>
      </c>
      <c r="K61" s="41" t="s">
        <v>25</v>
      </c>
      <c r="L61" s="41" t="s">
        <v>25</v>
      </c>
      <c r="M61" s="41" t="s">
        <v>25</v>
      </c>
      <c r="N61" s="41" t="s">
        <v>25</v>
      </c>
      <c r="O61" s="39" t="s">
        <v>25</v>
      </c>
      <c r="P61" s="39"/>
      <c r="Q61" s="139"/>
      <c r="R61" s="139"/>
      <c r="S61" s="139"/>
    </row>
    <row r="62" spans="1:19" s="1" customFormat="1" ht="19.5" customHeight="1" x14ac:dyDescent="0.2">
      <c r="A62" s="133" t="s">
        <v>489</v>
      </c>
      <c r="B62" s="133" t="s">
        <v>317</v>
      </c>
      <c r="C62" s="133" t="s">
        <v>325</v>
      </c>
      <c r="D62" s="135">
        <v>42338</v>
      </c>
      <c r="E62" s="135" t="s">
        <v>521</v>
      </c>
      <c r="F62" s="45">
        <v>42736</v>
      </c>
      <c r="G62" s="45">
        <v>42916</v>
      </c>
      <c r="H62" s="135" t="s">
        <v>766</v>
      </c>
      <c r="I62" s="39">
        <v>1162.3599999999999</v>
      </c>
      <c r="J62" s="39" t="s">
        <v>114</v>
      </c>
      <c r="K62" s="39" t="s">
        <v>114</v>
      </c>
      <c r="L62" s="39" t="s">
        <v>114</v>
      </c>
      <c r="M62" s="39" t="s">
        <v>114</v>
      </c>
      <c r="N62" s="39" t="s">
        <v>114</v>
      </c>
      <c r="O62" s="39" t="s">
        <v>114</v>
      </c>
      <c r="P62" s="168"/>
      <c r="Q62" s="138">
        <f t="shared" ref="Q62:Q96" si="26">I63/I62</f>
        <v>1</v>
      </c>
      <c r="R62" s="138"/>
      <c r="S62" s="138"/>
    </row>
    <row r="63" spans="1:19" s="1" customFormat="1" ht="19.5" customHeight="1" x14ac:dyDescent="0.2">
      <c r="A63" s="134"/>
      <c r="B63" s="134"/>
      <c r="C63" s="134"/>
      <c r="D63" s="136"/>
      <c r="E63" s="136"/>
      <c r="F63" s="45">
        <v>42917</v>
      </c>
      <c r="G63" s="45">
        <v>43100</v>
      </c>
      <c r="H63" s="170"/>
      <c r="I63" s="39">
        <v>1162.3599999999999</v>
      </c>
      <c r="J63" s="39" t="s">
        <v>114</v>
      </c>
      <c r="K63" s="39" t="s">
        <v>114</v>
      </c>
      <c r="L63" s="39" t="s">
        <v>114</v>
      </c>
      <c r="M63" s="39" t="s">
        <v>114</v>
      </c>
      <c r="N63" s="39" t="s">
        <v>114</v>
      </c>
      <c r="O63" s="39" t="s">
        <v>114</v>
      </c>
      <c r="P63" s="169"/>
      <c r="Q63" s="139"/>
      <c r="R63" s="139"/>
      <c r="S63" s="139"/>
    </row>
    <row r="64" spans="1:19" s="1" customFormat="1" ht="19.5" customHeight="1" x14ac:dyDescent="0.2">
      <c r="A64" s="134"/>
      <c r="B64" s="134"/>
      <c r="C64" s="134"/>
      <c r="D64" s="135">
        <v>42723</v>
      </c>
      <c r="E64" s="135" t="s">
        <v>690</v>
      </c>
      <c r="F64" s="40">
        <v>42736</v>
      </c>
      <c r="G64" s="40">
        <v>42916</v>
      </c>
      <c r="H64" s="135"/>
      <c r="I64" s="39" t="s">
        <v>25</v>
      </c>
      <c r="J64" s="39" t="s">
        <v>25</v>
      </c>
      <c r="K64" s="39" t="s">
        <v>25</v>
      </c>
      <c r="L64" s="39" t="s">
        <v>25</v>
      </c>
      <c r="M64" s="39" t="s">
        <v>25</v>
      </c>
      <c r="N64" s="39" t="s">
        <v>25</v>
      </c>
      <c r="O64" s="39">
        <v>1261.08</v>
      </c>
      <c r="P64" s="39"/>
      <c r="Q64" s="138"/>
      <c r="R64" s="138">
        <f t="shared" ref="R64:R98" si="27">O65/O64</f>
        <v>1.0448028673835126</v>
      </c>
      <c r="S64" s="138">
        <f t="shared" ref="S64:S98" si="28">O65/(I63*1.18)</f>
        <v>0.96062598535650157</v>
      </c>
    </row>
    <row r="65" spans="1:19" s="1" customFormat="1" ht="19.5" customHeight="1" x14ac:dyDescent="0.2">
      <c r="A65" s="137"/>
      <c r="B65" s="137"/>
      <c r="C65" s="137"/>
      <c r="D65" s="136"/>
      <c r="E65" s="136"/>
      <c r="F65" s="40">
        <v>42917</v>
      </c>
      <c r="G65" s="40">
        <v>43100</v>
      </c>
      <c r="H65" s="136"/>
      <c r="I65" s="39" t="s">
        <v>25</v>
      </c>
      <c r="J65" s="39" t="s">
        <v>25</v>
      </c>
      <c r="K65" s="39" t="s">
        <v>25</v>
      </c>
      <c r="L65" s="39" t="s">
        <v>25</v>
      </c>
      <c r="M65" s="39" t="s">
        <v>25</v>
      </c>
      <c r="N65" s="39" t="s">
        <v>25</v>
      </c>
      <c r="O65" s="39">
        <v>1317.58</v>
      </c>
      <c r="P65" s="39"/>
      <c r="Q65" s="139"/>
      <c r="R65" s="139"/>
      <c r="S65" s="139"/>
    </row>
    <row r="66" spans="1:19" s="1" customFormat="1" ht="19.5" customHeight="1" x14ac:dyDescent="0.2">
      <c r="A66" s="133" t="s">
        <v>489</v>
      </c>
      <c r="B66" s="133" t="s">
        <v>318</v>
      </c>
      <c r="C66" s="133" t="s">
        <v>325</v>
      </c>
      <c r="D66" s="135">
        <v>42338</v>
      </c>
      <c r="E66" s="135" t="s">
        <v>521</v>
      </c>
      <c r="F66" s="45">
        <v>42736</v>
      </c>
      <c r="G66" s="45">
        <v>42916</v>
      </c>
      <c r="H66" s="135" t="s">
        <v>766</v>
      </c>
      <c r="I66" s="39">
        <v>1162.3599999999999</v>
      </c>
      <c r="J66" s="39" t="s">
        <v>114</v>
      </c>
      <c r="K66" s="39" t="s">
        <v>114</v>
      </c>
      <c r="L66" s="39" t="s">
        <v>114</v>
      </c>
      <c r="M66" s="39" t="s">
        <v>114</v>
      </c>
      <c r="N66" s="39" t="s">
        <v>114</v>
      </c>
      <c r="O66" s="39" t="s">
        <v>114</v>
      </c>
      <c r="P66" s="168"/>
      <c r="Q66" s="138">
        <f t="shared" si="26"/>
        <v>1</v>
      </c>
      <c r="R66" s="138"/>
      <c r="S66" s="138"/>
    </row>
    <row r="67" spans="1:19" s="1" customFormat="1" ht="19.5" customHeight="1" x14ac:dyDescent="0.2">
      <c r="A67" s="134"/>
      <c r="B67" s="134"/>
      <c r="C67" s="134"/>
      <c r="D67" s="136"/>
      <c r="E67" s="136"/>
      <c r="F67" s="45">
        <v>42917</v>
      </c>
      <c r="G67" s="45">
        <v>43100</v>
      </c>
      <c r="H67" s="170"/>
      <c r="I67" s="39">
        <v>1162.3599999999999</v>
      </c>
      <c r="J67" s="39" t="s">
        <v>114</v>
      </c>
      <c r="K67" s="39" t="s">
        <v>114</v>
      </c>
      <c r="L67" s="39" t="s">
        <v>114</v>
      </c>
      <c r="M67" s="39" t="s">
        <v>114</v>
      </c>
      <c r="N67" s="39" t="s">
        <v>114</v>
      </c>
      <c r="O67" s="39" t="s">
        <v>114</v>
      </c>
      <c r="P67" s="169"/>
      <c r="Q67" s="139"/>
      <c r="R67" s="139"/>
      <c r="S67" s="139"/>
    </row>
    <row r="68" spans="1:19" s="1" customFormat="1" ht="19.5" customHeight="1" x14ac:dyDescent="0.2">
      <c r="A68" s="134"/>
      <c r="B68" s="134"/>
      <c r="C68" s="134"/>
      <c r="D68" s="135">
        <v>42723</v>
      </c>
      <c r="E68" s="135" t="s">
        <v>690</v>
      </c>
      <c r="F68" s="40">
        <v>42736</v>
      </c>
      <c r="G68" s="40">
        <v>42916</v>
      </c>
      <c r="H68" s="135"/>
      <c r="I68" s="39" t="s">
        <v>25</v>
      </c>
      <c r="J68" s="39" t="s">
        <v>25</v>
      </c>
      <c r="K68" s="39" t="s">
        <v>25</v>
      </c>
      <c r="L68" s="39" t="s">
        <v>25</v>
      </c>
      <c r="M68" s="39" t="s">
        <v>25</v>
      </c>
      <c r="N68" s="39" t="s">
        <v>25</v>
      </c>
      <c r="O68" s="39">
        <v>1261.08</v>
      </c>
      <c r="P68" s="39"/>
      <c r="Q68" s="138"/>
      <c r="R68" s="138">
        <f t="shared" si="27"/>
        <v>1.0340026009452217</v>
      </c>
      <c r="S68" s="138">
        <f t="shared" si="28"/>
        <v>0.95069586656253424</v>
      </c>
    </row>
    <row r="69" spans="1:19" s="1" customFormat="1" ht="19.5" customHeight="1" x14ac:dyDescent="0.2">
      <c r="A69" s="137"/>
      <c r="B69" s="137"/>
      <c r="C69" s="137"/>
      <c r="D69" s="136"/>
      <c r="E69" s="136"/>
      <c r="F69" s="40">
        <v>42917</v>
      </c>
      <c r="G69" s="40">
        <v>43100</v>
      </c>
      <c r="H69" s="136"/>
      <c r="I69" s="39" t="s">
        <v>25</v>
      </c>
      <c r="J69" s="39" t="s">
        <v>25</v>
      </c>
      <c r="K69" s="39" t="s">
        <v>25</v>
      </c>
      <c r="L69" s="39" t="s">
        <v>25</v>
      </c>
      <c r="M69" s="39" t="s">
        <v>25</v>
      </c>
      <c r="N69" s="39" t="s">
        <v>25</v>
      </c>
      <c r="O69" s="39">
        <v>1303.96</v>
      </c>
      <c r="P69" s="39"/>
      <c r="Q69" s="139"/>
      <c r="R69" s="139"/>
      <c r="S69" s="139"/>
    </row>
    <row r="70" spans="1:19" s="1" customFormat="1" ht="19.5" customHeight="1" x14ac:dyDescent="0.2">
      <c r="A70" s="133" t="s">
        <v>489</v>
      </c>
      <c r="B70" s="133" t="s">
        <v>319</v>
      </c>
      <c r="C70" s="133" t="s">
        <v>325</v>
      </c>
      <c r="D70" s="135">
        <v>42338</v>
      </c>
      <c r="E70" s="135" t="s">
        <v>522</v>
      </c>
      <c r="F70" s="45">
        <v>42736</v>
      </c>
      <c r="G70" s="45">
        <v>42916</v>
      </c>
      <c r="H70" s="135" t="s">
        <v>767</v>
      </c>
      <c r="I70" s="43">
        <v>1379.6</v>
      </c>
      <c r="J70" s="39" t="s">
        <v>114</v>
      </c>
      <c r="K70" s="39" t="s">
        <v>114</v>
      </c>
      <c r="L70" s="39" t="s">
        <v>114</v>
      </c>
      <c r="M70" s="39" t="s">
        <v>114</v>
      </c>
      <c r="N70" s="39" t="s">
        <v>114</v>
      </c>
      <c r="O70" s="39" t="s">
        <v>114</v>
      </c>
      <c r="P70" s="39"/>
      <c r="Q70" s="138">
        <f t="shared" si="26"/>
        <v>1</v>
      </c>
      <c r="R70" s="138"/>
      <c r="S70" s="138"/>
    </row>
    <row r="71" spans="1:19" s="1" customFormat="1" ht="19.5" customHeight="1" x14ac:dyDescent="0.2">
      <c r="A71" s="134"/>
      <c r="B71" s="134"/>
      <c r="C71" s="134"/>
      <c r="D71" s="136"/>
      <c r="E71" s="170"/>
      <c r="F71" s="44">
        <v>42917</v>
      </c>
      <c r="G71" s="44">
        <v>43100</v>
      </c>
      <c r="H71" s="170"/>
      <c r="I71" s="43">
        <v>1379.6</v>
      </c>
      <c r="J71" s="43" t="s">
        <v>114</v>
      </c>
      <c r="K71" s="43" t="s">
        <v>114</v>
      </c>
      <c r="L71" s="43" t="s">
        <v>114</v>
      </c>
      <c r="M71" s="43" t="s">
        <v>114</v>
      </c>
      <c r="N71" s="43" t="s">
        <v>114</v>
      </c>
      <c r="O71" s="43" t="s">
        <v>114</v>
      </c>
      <c r="P71" s="43"/>
      <c r="Q71" s="139"/>
      <c r="R71" s="139"/>
      <c r="S71" s="139"/>
    </row>
    <row r="72" spans="1:19" s="1" customFormat="1" ht="19.5" customHeight="1" x14ac:dyDescent="0.2">
      <c r="A72" s="134"/>
      <c r="B72" s="134"/>
      <c r="C72" s="134"/>
      <c r="D72" s="135">
        <v>42723</v>
      </c>
      <c r="E72" s="135" t="s">
        <v>690</v>
      </c>
      <c r="F72" s="40">
        <v>42736</v>
      </c>
      <c r="G72" s="40">
        <v>42916</v>
      </c>
      <c r="H72" s="135"/>
      <c r="I72" s="39" t="s">
        <v>25</v>
      </c>
      <c r="J72" s="39" t="s">
        <v>25</v>
      </c>
      <c r="K72" s="39" t="s">
        <v>25</v>
      </c>
      <c r="L72" s="39" t="s">
        <v>25</v>
      </c>
      <c r="M72" s="39" t="s">
        <v>25</v>
      </c>
      <c r="N72" s="39" t="s">
        <v>25</v>
      </c>
      <c r="O72" s="43">
        <v>1544.24</v>
      </c>
      <c r="P72" s="39"/>
      <c r="Q72" s="138"/>
      <c r="R72" s="138">
        <f t="shared" si="27"/>
        <v>1.0541949437911207</v>
      </c>
      <c r="S72" s="138">
        <f t="shared" si="28"/>
        <v>1.0000012285555628</v>
      </c>
    </row>
    <row r="73" spans="1:19" s="1" customFormat="1" ht="19.5" customHeight="1" x14ac:dyDescent="0.2">
      <c r="A73" s="137"/>
      <c r="B73" s="137"/>
      <c r="C73" s="137"/>
      <c r="D73" s="136"/>
      <c r="E73" s="136"/>
      <c r="F73" s="40">
        <v>42917</v>
      </c>
      <c r="G73" s="40">
        <v>43100</v>
      </c>
      <c r="H73" s="136"/>
      <c r="I73" s="39" t="s">
        <v>25</v>
      </c>
      <c r="J73" s="39" t="s">
        <v>25</v>
      </c>
      <c r="K73" s="39" t="s">
        <v>25</v>
      </c>
      <c r="L73" s="39" t="s">
        <v>25</v>
      </c>
      <c r="M73" s="39" t="s">
        <v>25</v>
      </c>
      <c r="N73" s="39" t="s">
        <v>25</v>
      </c>
      <c r="O73" s="43">
        <v>1627.93</v>
      </c>
      <c r="P73" s="39"/>
      <c r="Q73" s="139"/>
      <c r="R73" s="139"/>
      <c r="S73" s="139"/>
    </row>
    <row r="74" spans="1:19" s="5" customFormat="1" ht="19.5" customHeight="1" x14ac:dyDescent="0.2">
      <c r="A74" s="161" t="s">
        <v>53</v>
      </c>
      <c r="B74" s="161" t="s">
        <v>328</v>
      </c>
      <c r="C74" s="161" t="s">
        <v>329</v>
      </c>
      <c r="D74" s="135">
        <v>42327</v>
      </c>
      <c r="E74" s="135" t="s">
        <v>663</v>
      </c>
      <c r="F74" s="40">
        <v>42736</v>
      </c>
      <c r="G74" s="40">
        <v>42916</v>
      </c>
      <c r="H74" s="168"/>
      <c r="I74" s="39">
        <v>1023.28</v>
      </c>
      <c r="J74" s="41" t="s">
        <v>25</v>
      </c>
      <c r="K74" s="41" t="s">
        <v>25</v>
      </c>
      <c r="L74" s="41" t="s">
        <v>25</v>
      </c>
      <c r="M74" s="41" t="s">
        <v>25</v>
      </c>
      <c r="N74" s="41" t="s">
        <v>25</v>
      </c>
      <c r="O74" s="41" t="s">
        <v>25</v>
      </c>
      <c r="P74" s="39"/>
      <c r="Q74" s="138">
        <f t="shared" si="26"/>
        <v>1.0370084434367917</v>
      </c>
      <c r="R74" s="138"/>
      <c r="S74" s="138"/>
    </row>
    <row r="75" spans="1:19" s="5" customFormat="1" ht="19.5" customHeight="1" x14ac:dyDescent="0.2">
      <c r="A75" s="162" t="s">
        <v>53</v>
      </c>
      <c r="B75" s="162" t="s">
        <v>328</v>
      </c>
      <c r="C75" s="162"/>
      <c r="D75" s="136"/>
      <c r="E75" s="136"/>
      <c r="F75" s="40">
        <v>42917</v>
      </c>
      <c r="G75" s="40">
        <v>43100</v>
      </c>
      <c r="H75" s="169"/>
      <c r="I75" s="39">
        <v>1061.1500000000001</v>
      </c>
      <c r="J75" s="41" t="s">
        <v>25</v>
      </c>
      <c r="K75" s="41" t="s">
        <v>25</v>
      </c>
      <c r="L75" s="41" t="s">
        <v>25</v>
      </c>
      <c r="M75" s="41" t="s">
        <v>25</v>
      </c>
      <c r="N75" s="41" t="s">
        <v>25</v>
      </c>
      <c r="O75" s="41" t="s">
        <v>25</v>
      </c>
      <c r="P75" s="39"/>
      <c r="Q75" s="139"/>
      <c r="R75" s="139"/>
      <c r="S75" s="139"/>
    </row>
    <row r="76" spans="1:19" s="5" customFormat="1" ht="30" customHeight="1" x14ac:dyDescent="0.2">
      <c r="A76" s="161" t="s">
        <v>53</v>
      </c>
      <c r="B76" s="161" t="s">
        <v>328</v>
      </c>
      <c r="C76" s="161" t="s">
        <v>339</v>
      </c>
      <c r="D76" s="135">
        <v>42334</v>
      </c>
      <c r="E76" s="135" t="s">
        <v>672</v>
      </c>
      <c r="F76" s="40">
        <v>42736</v>
      </c>
      <c r="G76" s="40">
        <v>42916</v>
      </c>
      <c r="H76" s="168"/>
      <c r="I76" s="39">
        <v>1235.24</v>
      </c>
      <c r="J76" s="41" t="s">
        <v>25</v>
      </c>
      <c r="K76" s="41" t="s">
        <v>25</v>
      </c>
      <c r="L76" s="41" t="s">
        <v>25</v>
      </c>
      <c r="M76" s="41" t="s">
        <v>25</v>
      </c>
      <c r="N76" s="41" t="s">
        <v>25</v>
      </c>
      <c r="O76" s="41" t="s">
        <v>25</v>
      </c>
      <c r="P76" s="39"/>
      <c r="Q76" s="138">
        <f t="shared" si="26"/>
        <v>1.0536818755869304</v>
      </c>
      <c r="R76" s="138"/>
      <c r="S76" s="138"/>
    </row>
    <row r="77" spans="1:19" s="5" customFormat="1" ht="29.25" customHeight="1" x14ac:dyDescent="0.2">
      <c r="A77" s="162" t="s">
        <v>53</v>
      </c>
      <c r="B77" s="162" t="s">
        <v>328</v>
      </c>
      <c r="C77" s="162" t="s">
        <v>339</v>
      </c>
      <c r="D77" s="136"/>
      <c r="E77" s="136"/>
      <c r="F77" s="40">
        <v>42917</v>
      </c>
      <c r="G77" s="40">
        <v>43100</v>
      </c>
      <c r="H77" s="169"/>
      <c r="I77" s="39">
        <v>1301.55</v>
      </c>
      <c r="J77" s="41" t="s">
        <v>25</v>
      </c>
      <c r="K77" s="41" t="s">
        <v>25</v>
      </c>
      <c r="L77" s="41" t="s">
        <v>25</v>
      </c>
      <c r="M77" s="41" t="s">
        <v>25</v>
      </c>
      <c r="N77" s="41" t="s">
        <v>25</v>
      </c>
      <c r="O77" s="41" t="s">
        <v>25</v>
      </c>
      <c r="P77" s="39"/>
      <c r="Q77" s="139"/>
      <c r="R77" s="139"/>
      <c r="S77" s="139"/>
    </row>
    <row r="78" spans="1:19" s="1" customFormat="1" ht="19.5" customHeight="1" x14ac:dyDescent="0.2">
      <c r="A78" s="162"/>
      <c r="B78" s="162"/>
      <c r="C78" s="162"/>
      <c r="D78" s="135">
        <v>42723</v>
      </c>
      <c r="E78" s="135" t="s">
        <v>690</v>
      </c>
      <c r="F78" s="40">
        <v>42736</v>
      </c>
      <c r="G78" s="40">
        <v>42916</v>
      </c>
      <c r="H78" s="135"/>
      <c r="I78" s="39" t="s">
        <v>25</v>
      </c>
      <c r="J78" s="39" t="s">
        <v>25</v>
      </c>
      <c r="K78" s="39" t="s">
        <v>25</v>
      </c>
      <c r="L78" s="39" t="s">
        <v>25</v>
      </c>
      <c r="M78" s="39" t="s">
        <v>25</v>
      </c>
      <c r="N78" s="39" t="s">
        <v>25</v>
      </c>
      <c r="O78" s="43">
        <v>1446.48</v>
      </c>
      <c r="P78" s="39"/>
      <c r="Q78" s="138"/>
      <c r="R78" s="138">
        <f t="shared" si="27"/>
        <v>1.033999778773298</v>
      </c>
      <c r="S78" s="138">
        <f t="shared" si="28"/>
        <v>0.97384539554859306</v>
      </c>
    </row>
    <row r="79" spans="1:19" s="1" customFormat="1" ht="19.5" customHeight="1" x14ac:dyDescent="0.2">
      <c r="A79" s="163"/>
      <c r="B79" s="163"/>
      <c r="C79" s="163"/>
      <c r="D79" s="136"/>
      <c r="E79" s="136"/>
      <c r="F79" s="40">
        <v>42917</v>
      </c>
      <c r="G79" s="40">
        <v>43100</v>
      </c>
      <c r="H79" s="136"/>
      <c r="I79" s="39" t="s">
        <v>25</v>
      </c>
      <c r="J79" s="39" t="s">
        <v>25</v>
      </c>
      <c r="K79" s="39" t="s">
        <v>25</v>
      </c>
      <c r="L79" s="39" t="s">
        <v>25</v>
      </c>
      <c r="M79" s="39" t="s">
        <v>25</v>
      </c>
      <c r="N79" s="39" t="s">
        <v>25</v>
      </c>
      <c r="O79" s="43">
        <v>1495.66</v>
      </c>
      <c r="P79" s="39"/>
      <c r="Q79" s="139"/>
      <c r="R79" s="139"/>
      <c r="S79" s="139"/>
    </row>
    <row r="80" spans="1:19" s="1" customFormat="1" ht="19.5" customHeight="1" x14ac:dyDescent="0.2">
      <c r="A80" s="161" t="s">
        <v>53</v>
      </c>
      <c r="B80" s="161" t="s">
        <v>328</v>
      </c>
      <c r="C80" s="161" t="s">
        <v>670</v>
      </c>
      <c r="D80" s="135">
        <v>42335</v>
      </c>
      <c r="E80" s="135" t="s">
        <v>671</v>
      </c>
      <c r="F80" s="40">
        <v>42736</v>
      </c>
      <c r="G80" s="40">
        <v>42916</v>
      </c>
      <c r="H80" s="135" t="s">
        <v>768</v>
      </c>
      <c r="I80" s="39">
        <v>2047.47</v>
      </c>
      <c r="J80" s="21"/>
      <c r="K80" s="21"/>
      <c r="L80" s="21"/>
      <c r="M80" s="21"/>
      <c r="N80" s="21"/>
      <c r="O80" s="24"/>
      <c r="P80" s="39"/>
      <c r="Q80" s="138">
        <f t="shared" si="26"/>
        <v>1</v>
      </c>
      <c r="R80" s="138"/>
      <c r="S80" s="138"/>
    </row>
    <row r="81" spans="1:19" s="1" customFormat="1" ht="19.5" customHeight="1" x14ac:dyDescent="0.2">
      <c r="A81" s="162" t="s">
        <v>53</v>
      </c>
      <c r="B81" s="162" t="s">
        <v>328</v>
      </c>
      <c r="C81" s="162" t="s">
        <v>349</v>
      </c>
      <c r="D81" s="136"/>
      <c r="E81" s="136"/>
      <c r="F81" s="40">
        <v>42917</v>
      </c>
      <c r="G81" s="40">
        <v>43100</v>
      </c>
      <c r="H81" s="170"/>
      <c r="I81" s="39">
        <v>2047.47</v>
      </c>
      <c r="J81" s="21"/>
      <c r="K81" s="21"/>
      <c r="L81" s="21"/>
      <c r="M81" s="21"/>
      <c r="N81" s="21"/>
      <c r="O81" s="24"/>
      <c r="P81" s="39"/>
      <c r="Q81" s="139"/>
      <c r="R81" s="139"/>
      <c r="S81" s="139"/>
    </row>
    <row r="82" spans="1:19" s="5" customFormat="1" ht="19.5" customHeight="1" x14ac:dyDescent="0.2">
      <c r="A82" s="161" t="s">
        <v>53</v>
      </c>
      <c r="B82" s="161" t="s">
        <v>371</v>
      </c>
      <c r="C82" s="161" t="s">
        <v>330</v>
      </c>
      <c r="D82" s="135">
        <v>42334</v>
      </c>
      <c r="E82" s="135" t="s">
        <v>669</v>
      </c>
      <c r="F82" s="40">
        <v>42736</v>
      </c>
      <c r="G82" s="40">
        <v>42916</v>
      </c>
      <c r="H82" s="135" t="s">
        <v>769</v>
      </c>
      <c r="I82" s="39">
        <v>1772.92</v>
      </c>
      <c r="J82" s="41" t="s">
        <v>25</v>
      </c>
      <c r="K82" s="41" t="s">
        <v>25</v>
      </c>
      <c r="L82" s="41" t="s">
        <v>25</v>
      </c>
      <c r="M82" s="41" t="s">
        <v>25</v>
      </c>
      <c r="N82" s="41" t="s">
        <v>25</v>
      </c>
      <c r="O82" s="41" t="s">
        <v>25</v>
      </c>
      <c r="P82" s="134" t="s">
        <v>79</v>
      </c>
      <c r="Q82" s="138">
        <f t="shared" si="26"/>
        <v>1</v>
      </c>
      <c r="R82" s="138"/>
      <c r="S82" s="138"/>
    </row>
    <row r="83" spans="1:19" s="5" customFormat="1" ht="19.5" customHeight="1" x14ac:dyDescent="0.2">
      <c r="A83" s="162" t="s">
        <v>53</v>
      </c>
      <c r="B83" s="162"/>
      <c r="C83" s="162"/>
      <c r="D83" s="136"/>
      <c r="E83" s="136"/>
      <c r="F83" s="40">
        <v>42917</v>
      </c>
      <c r="G83" s="40">
        <v>43100</v>
      </c>
      <c r="H83" s="170"/>
      <c r="I83" s="39">
        <v>1772.92</v>
      </c>
      <c r="J83" s="41" t="s">
        <v>25</v>
      </c>
      <c r="K83" s="41" t="s">
        <v>25</v>
      </c>
      <c r="L83" s="41" t="s">
        <v>25</v>
      </c>
      <c r="M83" s="41" t="s">
        <v>25</v>
      </c>
      <c r="N83" s="41" t="s">
        <v>25</v>
      </c>
      <c r="O83" s="41" t="s">
        <v>25</v>
      </c>
      <c r="P83" s="137"/>
      <c r="Q83" s="139"/>
      <c r="R83" s="139"/>
      <c r="S83" s="139"/>
    </row>
    <row r="84" spans="1:19" s="1" customFormat="1" ht="19.5" customHeight="1" x14ac:dyDescent="0.2">
      <c r="A84" s="162"/>
      <c r="B84" s="162"/>
      <c r="C84" s="162"/>
      <c r="D84" s="135">
        <v>42723</v>
      </c>
      <c r="E84" s="135" t="s">
        <v>690</v>
      </c>
      <c r="F84" s="40">
        <v>42736</v>
      </c>
      <c r="G84" s="40">
        <v>42916</v>
      </c>
      <c r="H84" s="135"/>
      <c r="I84" s="39" t="s">
        <v>25</v>
      </c>
      <c r="J84" s="39" t="s">
        <v>25</v>
      </c>
      <c r="K84" s="39" t="s">
        <v>25</v>
      </c>
      <c r="L84" s="39" t="s">
        <v>25</v>
      </c>
      <c r="M84" s="39" t="s">
        <v>25</v>
      </c>
      <c r="N84" s="39" t="s">
        <v>25</v>
      </c>
      <c r="O84" s="84">
        <f>I82</f>
        <v>1772.92</v>
      </c>
      <c r="P84" s="134" t="s">
        <v>79</v>
      </c>
      <c r="Q84" s="138"/>
      <c r="R84" s="138">
        <f t="shared" si="27"/>
        <v>1</v>
      </c>
      <c r="S84" s="138">
        <f>O85/(I83)</f>
        <v>1</v>
      </c>
    </row>
    <row r="85" spans="1:19" s="1" customFormat="1" ht="19.5" customHeight="1" x14ac:dyDescent="0.2">
      <c r="A85" s="163"/>
      <c r="B85" s="163"/>
      <c r="C85" s="163"/>
      <c r="D85" s="136"/>
      <c r="E85" s="136"/>
      <c r="F85" s="40">
        <v>42917</v>
      </c>
      <c r="G85" s="40">
        <v>43100</v>
      </c>
      <c r="H85" s="136"/>
      <c r="I85" s="39" t="s">
        <v>25</v>
      </c>
      <c r="J85" s="39" t="s">
        <v>25</v>
      </c>
      <c r="K85" s="39" t="s">
        <v>25</v>
      </c>
      <c r="L85" s="39" t="s">
        <v>25</v>
      </c>
      <c r="M85" s="39" t="s">
        <v>25</v>
      </c>
      <c r="N85" s="39" t="s">
        <v>25</v>
      </c>
      <c r="O85" s="84">
        <f>I83</f>
        <v>1772.92</v>
      </c>
      <c r="P85" s="137"/>
      <c r="Q85" s="139"/>
      <c r="R85" s="139"/>
      <c r="S85" s="139"/>
    </row>
    <row r="86" spans="1:19" s="5" customFormat="1" ht="19.5" customHeight="1" x14ac:dyDescent="0.2">
      <c r="A86" s="161" t="s">
        <v>53</v>
      </c>
      <c r="B86" s="161" t="s">
        <v>335</v>
      </c>
      <c r="C86" s="161" t="s">
        <v>336</v>
      </c>
      <c r="D86" s="135">
        <v>42335</v>
      </c>
      <c r="E86" s="135" t="s">
        <v>507</v>
      </c>
      <c r="F86" s="40">
        <v>42736</v>
      </c>
      <c r="G86" s="40">
        <v>42916</v>
      </c>
      <c r="H86" s="168" t="s">
        <v>770</v>
      </c>
      <c r="I86" s="39">
        <v>1664.16</v>
      </c>
      <c r="J86" s="41" t="s">
        <v>25</v>
      </c>
      <c r="K86" s="41" t="s">
        <v>25</v>
      </c>
      <c r="L86" s="41" t="s">
        <v>25</v>
      </c>
      <c r="M86" s="41" t="s">
        <v>25</v>
      </c>
      <c r="N86" s="41" t="s">
        <v>25</v>
      </c>
      <c r="O86" s="41" t="s">
        <v>25</v>
      </c>
      <c r="P86" s="39"/>
      <c r="Q86" s="138">
        <f t="shared" si="26"/>
        <v>1.0339991346985866</v>
      </c>
      <c r="R86" s="138"/>
      <c r="S86" s="138"/>
    </row>
    <row r="87" spans="1:19" s="5" customFormat="1" ht="19.5" customHeight="1" x14ac:dyDescent="0.2">
      <c r="A87" s="162" t="s">
        <v>53</v>
      </c>
      <c r="B87" s="162" t="s">
        <v>335</v>
      </c>
      <c r="C87" s="162" t="s">
        <v>336</v>
      </c>
      <c r="D87" s="136"/>
      <c r="E87" s="136"/>
      <c r="F87" s="40">
        <v>42917</v>
      </c>
      <c r="G87" s="40">
        <v>43100</v>
      </c>
      <c r="H87" s="169"/>
      <c r="I87" s="39">
        <v>1720.74</v>
      </c>
      <c r="J87" s="41" t="s">
        <v>25</v>
      </c>
      <c r="K87" s="41" t="s">
        <v>25</v>
      </c>
      <c r="L87" s="41" t="s">
        <v>25</v>
      </c>
      <c r="M87" s="41" t="s">
        <v>25</v>
      </c>
      <c r="N87" s="41" t="s">
        <v>25</v>
      </c>
      <c r="O87" s="41" t="s">
        <v>25</v>
      </c>
      <c r="P87" s="39"/>
      <c r="Q87" s="139"/>
      <c r="R87" s="139"/>
      <c r="S87" s="139"/>
    </row>
    <row r="88" spans="1:19" s="5" customFormat="1" ht="19.5" customHeight="1" x14ac:dyDescent="0.2">
      <c r="A88" s="162"/>
      <c r="B88" s="162"/>
      <c r="C88" s="162"/>
      <c r="D88" s="135">
        <v>42723</v>
      </c>
      <c r="E88" s="135" t="s">
        <v>690</v>
      </c>
      <c r="F88" s="40">
        <v>42736</v>
      </c>
      <c r="G88" s="40">
        <v>42916</v>
      </c>
      <c r="H88" s="168"/>
      <c r="I88" s="41" t="s">
        <v>25</v>
      </c>
      <c r="J88" s="41" t="s">
        <v>25</v>
      </c>
      <c r="K88" s="41" t="s">
        <v>25</v>
      </c>
      <c r="L88" s="41" t="s">
        <v>25</v>
      </c>
      <c r="M88" s="41" t="s">
        <v>25</v>
      </c>
      <c r="N88" s="41" t="s">
        <v>25</v>
      </c>
      <c r="O88" s="39">
        <v>1716.04</v>
      </c>
      <c r="P88" s="39"/>
      <c r="Q88" s="138"/>
      <c r="R88" s="138">
        <f t="shared" si="27"/>
        <v>1.0380002797137595</v>
      </c>
      <c r="S88" s="138">
        <f t="shared" si="28"/>
        <v>0.87725856219131582</v>
      </c>
    </row>
    <row r="89" spans="1:19" s="5" customFormat="1" ht="19.5" customHeight="1" x14ac:dyDescent="0.2">
      <c r="A89" s="163"/>
      <c r="B89" s="163"/>
      <c r="C89" s="163"/>
      <c r="D89" s="136"/>
      <c r="E89" s="136"/>
      <c r="F89" s="40">
        <v>42917</v>
      </c>
      <c r="G89" s="40">
        <v>43100</v>
      </c>
      <c r="H89" s="169"/>
      <c r="I89" s="41" t="s">
        <v>25</v>
      </c>
      <c r="J89" s="41" t="s">
        <v>25</v>
      </c>
      <c r="K89" s="41" t="s">
        <v>25</v>
      </c>
      <c r="L89" s="41" t="s">
        <v>25</v>
      </c>
      <c r="M89" s="41" t="s">
        <v>25</v>
      </c>
      <c r="N89" s="41" t="s">
        <v>25</v>
      </c>
      <c r="O89" s="39">
        <v>1781.25</v>
      </c>
      <c r="P89" s="39"/>
      <c r="Q89" s="139"/>
      <c r="R89" s="139"/>
      <c r="S89" s="139"/>
    </row>
    <row r="90" spans="1:19" s="5" customFormat="1" ht="19.5" customHeight="1" x14ac:dyDescent="0.2">
      <c r="A90" s="161" t="s">
        <v>53</v>
      </c>
      <c r="B90" s="161" t="s">
        <v>335</v>
      </c>
      <c r="C90" s="161" t="s">
        <v>331</v>
      </c>
      <c r="D90" s="135">
        <v>42327</v>
      </c>
      <c r="E90" s="135" t="s">
        <v>662</v>
      </c>
      <c r="F90" s="40">
        <v>42736</v>
      </c>
      <c r="G90" s="40">
        <v>42916</v>
      </c>
      <c r="H90" s="168" t="s">
        <v>771</v>
      </c>
      <c r="I90" s="39">
        <v>1703</v>
      </c>
      <c r="J90" s="41" t="s">
        <v>25</v>
      </c>
      <c r="K90" s="41" t="s">
        <v>25</v>
      </c>
      <c r="L90" s="41" t="s">
        <v>25</v>
      </c>
      <c r="M90" s="41" t="s">
        <v>25</v>
      </c>
      <c r="N90" s="41" t="s">
        <v>25</v>
      </c>
      <c r="O90" s="41" t="s">
        <v>25</v>
      </c>
      <c r="P90" s="39"/>
      <c r="Q90" s="138">
        <f t="shared" si="26"/>
        <v>1</v>
      </c>
      <c r="R90" s="138"/>
      <c r="S90" s="138"/>
    </row>
    <row r="91" spans="1:19" s="5" customFormat="1" ht="19.5" customHeight="1" x14ac:dyDescent="0.2">
      <c r="A91" s="162" t="s">
        <v>53</v>
      </c>
      <c r="B91" s="162" t="s">
        <v>335</v>
      </c>
      <c r="C91" s="162" t="s">
        <v>331</v>
      </c>
      <c r="D91" s="136"/>
      <c r="E91" s="136"/>
      <c r="F91" s="40">
        <v>42917</v>
      </c>
      <c r="G91" s="40">
        <v>43100</v>
      </c>
      <c r="H91" s="169"/>
      <c r="I91" s="39">
        <v>1703</v>
      </c>
      <c r="J91" s="41" t="s">
        <v>25</v>
      </c>
      <c r="K91" s="41" t="s">
        <v>25</v>
      </c>
      <c r="L91" s="41" t="s">
        <v>25</v>
      </c>
      <c r="M91" s="41" t="s">
        <v>25</v>
      </c>
      <c r="N91" s="41" t="s">
        <v>25</v>
      </c>
      <c r="O91" s="41" t="s">
        <v>25</v>
      </c>
      <c r="P91" s="39"/>
      <c r="Q91" s="139"/>
      <c r="R91" s="139"/>
      <c r="S91" s="139"/>
    </row>
    <row r="92" spans="1:19" s="1" customFormat="1" ht="19.5" customHeight="1" x14ac:dyDescent="0.2">
      <c r="A92" s="162"/>
      <c r="B92" s="162"/>
      <c r="C92" s="162"/>
      <c r="D92" s="135">
        <v>42723</v>
      </c>
      <c r="E92" s="135" t="s">
        <v>690</v>
      </c>
      <c r="F92" s="40">
        <v>42736</v>
      </c>
      <c r="G92" s="40">
        <v>42916</v>
      </c>
      <c r="H92" s="135"/>
      <c r="I92" s="39" t="s">
        <v>25</v>
      </c>
      <c r="J92" s="39" t="s">
        <v>25</v>
      </c>
      <c r="K92" s="39" t="s">
        <v>25</v>
      </c>
      <c r="L92" s="39" t="s">
        <v>25</v>
      </c>
      <c r="M92" s="39" t="s">
        <v>25</v>
      </c>
      <c r="N92" s="39" t="s">
        <v>25</v>
      </c>
      <c r="O92" s="43">
        <v>1974.78</v>
      </c>
      <c r="P92" s="39"/>
      <c r="Q92" s="138"/>
      <c r="R92" s="138">
        <f t="shared" si="27"/>
        <v>1.0176019607247389</v>
      </c>
      <c r="S92" s="138">
        <f t="shared" si="28"/>
        <v>1</v>
      </c>
    </row>
    <row r="93" spans="1:19" s="1" customFormat="1" ht="19.5" customHeight="1" x14ac:dyDescent="0.2">
      <c r="A93" s="163"/>
      <c r="B93" s="163"/>
      <c r="C93" s="163"/>
      <c r="D93" s="136"/>
      <c r="E93" s="136"/>
      <c r="F93" s="40">
        <v>42917</v>
      </c>
      <c r="G93" s="40">
        <v>43100</v>
      </c>
      <c r="H93" s="136"/>
      <c r="I93" s="39" t="s">
        <v>25</v>
      </c>
      <c r="J93" s="39" t="s">
        <v>25</v>
      </c>
      <c r="K93" s="39" t="s">
        <v>25</v>
      </c>
      <c r="L93" s="39" t="s">
        <v>25</v>
      </c>
      <c r="M93" s="39" t="s">
        <v>25</v>
      </c>
      <c r="N93" s="39" t="s">
        <v>25</v>
      </c>
      <c r="O93" s="43">
        <v>2009.54</v>
      </c>
      <c r="P93" s="39"/>
      <c r="Q93" s="139"/>
      <c r="R93" s="139"/>
      <c r="S93" s="139"/>
    </row>
    <row r="94" spans="1:19" s="5" customFormat="1" ht="19.5" customHeight="1" x14ac:dyDescent="0.2">
      <c r="A94" s="161" t="s">
        <v>53</v>
      </c>
      <c r="B94" s="161" t="s">
        <v>470</v>
      </c>
      <c r="C94" s="161" t="s">
        <v>471</v>
      </c>
      <c r="D94" s="135">
        <v>42334</v>
      </c>
      <c r="E94" s="135" t="s">
        <v>451</v>
      </c>
      <c r="F94" s="40">
        <v>42736</v>
      </c>
      <c r="G94" s="40">
        <v>42916</v>
      </c>
      <c r="H94" s="168" t="s">
        <v>772</v>
      </c>
      <c r="I94" s="39">
        <v>2049.08</v>
      </c>
      <c r="J94" s="41" t="s">
        <v>25</v>
      </c>
      <c r="K94" s="41" t="s">
        <v>25</v>
      </c>
      <c r="L94" s="41" t="s">
        <v>25</v>
      </c>
      <c r="M94" s="41" t="s">
        <v>25</v>
      </c>
      <c r="N94" s="41" t="s">
        <v>25</v>
      </c>
      <c r="O94" s="39" t="s">
        <v>25</v>
      </c>
      <c r="P94" s="39"/>
      <c r="Q94" s="138">
        <f t="shared" si="26"/>
        <v>1</v>
      </c>
      <c r="R94" s="138"/>
      <c r="S94" s="138"/>
    </row>
    <row r="95" spans="1:19" s="5" customFormat="1" ht="19.5" customHeight="1" x14ac:dyDescent="0.2">
      <c r="A95" s="163" t="s">
        <v>53</v>
      </c>
      <c r="B95" s="163" t="s">
        <v>54</v>
      </c>
      <c r="C95" s="163" t="s">
        <v>331</v>
      </c>
      <c r="D95" s="136"/>
      <c r="E95" s="136"/>
      <c r="F95" s="40">
        <v>42917</v>
      </c>
      <c r="G95" s="40">
        <v>43100</v>
      </c>
      <c r="H95" s="169"/>
      <c r="I95" s="39">
        <v>2049.08</v>
      </c>
      <c r="J95" s="41" t="s">
        <v>25</v>
      </c>
      <c r="K95" s="41" t="s">
        <v>25</v>
      </c>
      <c r="L95" s="41" t="s">
        <v>25</v>
      </c>
      <c r="M95" s="41" t="s">
        <v>25</v>
      </c>
      <c r="N95" s="41" t="s">
        <v>25</v>
      </c>
      <c r="O95" s="39" t="s">
        <v>25</v>
      </c>
      <c r="P95" s="39"/>
      <c r="Q95" s="139"/>
      <c r="R95" s="139"/>
      <c r="S95" s="139"/>
    </row>
    <row r="96" spans="1:19" s="5" customFormat="1" ht="19.5" customHeight="1" x14ac:dyDescent="0.2">
      <c r="A96" s="161" t="s">
        <v>53</v>
      </c>
      <c r="B96" s="161" t="s">
        <v>373</v>
      </c>
      <c r="C96" s="161" t="s">
        <v>341</v>
      </c>
      <c r="D96" s="135">
        <v>42334</v>
      </c>
      <c r="E96" s="135" t="s">
        <v>659</v>
      </c>
      <c r="F96" s="40">
        <v>42736</v>
      </c>
      <c r="G96" s="40">
        <v>42916</v>
      </c>
      <c r="H96" s="168" t="s">
        <v>773</v>
      </c>
      <c r="I96" s="39">
        <v>1624.81</v>
      </c>
      <c r="J96" s="41" t="s">
        <v>25</v>
      </c>
      <c r="K96" s="41" t="s">
        <v>25</v>
      </c>
      <c r="L96" s="41" t="s">
        <v>25</v>
      </c>
      <c r="M96" s="41" t="s">
        <v>25</v>
      </c>
      <c r="N96" s="41" t="s">
        <v>25</v>
      </c>
      <c r="O96" s="41" t="s">
        <v>25</v>
      </c>
      <c r="P96" s="39"/>
      <c r="Q96" s="138">
        <f t="shared" si="26"/>
        <v>1.0499996922717119</v>
      </c>
      <c r="R96" s="138"/>
      <c r="S96" s="138"/>
    </row>
    <row r="97" spans="1:19" s="5" customFormat="1" ht="19.5" customHeight="1" x14ac:dyDescent="0.2">
      <c r="A97" s="162" t="s">
        <v>53</v>
      </c>
      <c r="B97" s="162" t="s">
        <v>340</v>
      </c>
      <c r="C97" s="162" t="s">
        <v>341</v>
      </c>
      <c r="D97" s="136"/>
      <c r="E97" s="136"/>
      <c r="F97" s="40">
        <v>42917</v>
      </c>
      <c r="G97" s="40">
        <v>43100</v>
      </c>
      <c r="H97" s="169"/>
      <c r="I97" s="39">
        <v>1706.05</v>
      </c>
      <c r="J97" s="41" t="s">
        <v>25</v>
      </c>
      <c r="K97" s="41" t="s">
        <v>25</v>
      </c>
      <c r="L97" s="41" t="s">
        <v>25</v>
      </c>
      <c r="M97" s="41" t="s">
        <v>25</v>
      </c>
      <c r="N97" s="41" t="s">
        <v>25</v>
      </c>
      <c r="O97" s="41" t="s">
        <v>25</v>
      </c>
      <c r="P97" s="39"/>
      <c r="Q97" s="139"/>
      <c r="R97" s="139"/>
      <c r="S97" s="139"/>
    </row>
    <row r="98" spans="1:19" s="1" customFormat="1" ht="19.5" customHeight="1" x14ac:dyDescent="0.2">
      <c r="A98" s="162"/>
      <c r="B98" s="162"/>
      <c r="C98" s="162"/>
      <c r="D98" s="135">
        <v>42723</v>
      </c>
      <c r="E98" s="135" t="s">
        <v>690</v>
      </c>
      <c r="F98" s="40">
        <v>42736</v>
      </c>
      <c r="G98" s="40">
        <v>42916</v>
      </c>
      <c r="H98" s="135"/>
      <c r="I98" s="39" t="s">
        <v>25</v>
      </c>
      <c r="J98" s="39" t="s">
        <v>25</v>
      </c>
      <c r="K98" s="39" t="s">
        <v>25</v>
      </c>
      <c r="L98" s="39" t="s">
        <v>25</v>
      </c>
      <c r="M98" s="39" t="s">
        <v>25</v>
      </c>
      <c r="N98" s="39" t="s">
        <v>25</v>
      </c>
      <c r="O98" s="43">
        <v>1804.04</v>
      </c>
      <c r="P98" s="39"/>
      <c r="Q98" s="138"/>
      <c r="R98" s="138">
        <f t="shared" si="27"/>
        <v>1.1159009778053703</v>
      </c>
      <c r="S98" s="138">
        <f t="shared" si="28"/>
        <v>0.99999552936980518</v>
      </c>
    </row>
    <row r="99" spans="1:19" s="1" customFormat="1" ht="19.5" customHeight="1" x14ac:dyDescent="0.2">
      <c r="A99" s="163"/>
      <c r="B99" s="163"/>
      <c r="C99" s="163"/>
      <c r="D99" s="136"/>
      <c r="E99" s="136"/>
      <c r="F99" s="40">
        <v>42917</v>
      </c>
      <c r="G99" s="40">
        <v>43100</v>
      </c>
      <c r="H99" s="136"/>
      <c r="I99" s="39" t="s">
        <v>25</v>
      </c>
      <c r="J99" s="39" t="s">
        <v>25</v>
      </c>
      <c r="K99" s="39" t="s">
        <v>25</v>
      </c>
      <c r="L99" s="39" t="s">
        <v>25</v>
      </c>
      <c r="M99" s="39" t="s">
        <v>25</v>
      </c>
      <c r="N99" s="39" t="s">
        <v>25</v>
      </c>
      <c r="O99" s="43">
        <v>2013.13</v>
      </c>
      <c r="P99" s="39"/>
      <c r="Q99" s="139"/>
      <c r="R99" s="139"/>
      <c r="S99" s="139"/>
    </row>
    <row r="100" spans="1:19" s="5" customFormat="1" ht="19.5" customHeight="1" x14ac:dyDescent="0.2">
      <c r="A100" s="161" t="s">
        <v>53</v>
      </c>
      <c r="B100" s="161" t="s">
        <v>74</v>
      </c>
      <c r="C100" s="161" t="s">
        <v>342</v>
      </c>
      <c r="D100" s="140">
        <v>42723</v>
      </c>
      <c r="E100" s="135" t="s">
        <v>750</v>
      </c>
      <c r="F100" s="40">
        <v>42736</v>
      </c>
      <c r="G100" s="40">
        <v>42916</v>
      </c>
      <c r="H100" s="168"/>
      <c r="I100" s="39">
        <v>2178.3200000000002</v>
      </c>
      <c r="J100" s="41" t="s">
        <v>25</v>
      </c>
      <c r="K100" s="41" t="s">
        <v>25</v>
      </c>
      <c r="L100" s="41" t="s">
        <v>25</v>
      </c>
      <c r="M100" s="41" t="s">
        <v>25</v>
      </c>
      <c r="N100" s="41" t="s">
        <v>25</v>
      </c>
      <c r="O100" s="41" t="s">
        <v>25</v>
      </c>
      <c r="P100" s="39"/>
      <c r="Q100" s="138">
        <f t="shared" si="25"/>
        <v>1.047688126629696</v>
      </c>
      <c r="R100" s="138"/>
      <c r="S100" s="138"/>
    </row>
    <row r="101" spans="1:19" s="5" customFormat="1" ht="19.5" customHeight="1" x14ac:dyDescent="0.2">
      <c r="A101" s="162" t="s">
        <v>53</v>
      </c>
      <c r="B101" s="162" t="s">
        <v>74</v>
      </c>
      <c r="C101" s="162" t="s">
        <v>342</v>
      </c>
      <c r="D101" s="140"/>
      <c r="E101" s="136"/>
      <c r="F101" s="40">
        <v>42917</v>
      </c>
      <c r="G101" s="40">
        <v>43100</v>
      </c>
      <c r="H101" s="169"/>
      <c r="I101" s="39">
        <v>2282.1999999999998</v>
      </c>
      <c r="J101" s="41" t="s">
        <v>25</v>
      </c>
      <c r="K101" s="41" t="s">
        <v>25</v>
      </c>
      <c r="L101" s="41" t="s">
        <v>25</v>
      </c>
      <c r="M101" s="41" t="s">
        <v>25</v>
      </c>
      <c r="N101" s="41" t="s">
        <v>25</v>
      </c>
      <c r="O101" s="41" t="s">
        <v>25</v>
      </c>
      <c r="P101" s="39"/>
      <c r="Q101" s="139"/>
      <c r="R101" s="139"/>
      <c r="S101" s="139"/>
    </row>
    <row r="102" spans="1:19" s="1" customFormat="1" ht="19.5" customHeight="1" x14ac:dyDescent="0.2">
      <c r="A102" s="162"/>
      <c r="B102" s="162"/>
      <c r="C102" s="162"/>
      <c r="D102" s="140">
        <v>42723</v>
      </c>
      <c r="E102" s="135" t="s">
        <v>690</v>
      </c>
      <c r="F102" s="40">
        <v>42736</v>
      </c>
      <c r="G102" s="40">
        <v>42916</v>
      </c>
      <c r="H102" s="135"/>
      <c r="I102" s="39" t="s">
        <v>25</v>
      </c>
      <c r="J102" s="39" t="s">
        <v>25</v>
      </c>
      <c r="K102" s="39" t="s">
        <v>25</v>
      </c>
      <c r="L102" s="39" t="s">
        <v>25</v>
      </c>
      <c r="M102" s="39" t="s">
        <v>25</v>
      </c>
      <c r="N102" s="39" t="s">
        <v>25</v>
      </c>
      <c r="O102" s="43">
        <v>2375.77</v>
      </c>
      <c r="P102" s="39"/>
      <c r="Q102" s="138"/>
      <c r="R102" s="138">
        <f t="shared" ref="R102" si="29">O103/O102</f>
        <v>1.0340016078997547</v>
      </c>
      <c r="S102" s="138">
        <f t="shared" ref="S102" si="30">O103/(I101*1.18)</f>
        <v>0.91219964678744436</v>
      </c>
    </row>
    <row r="103" spans="1:19" s="1" customFormat="1" ht="19.5" customHeight="1" x14ac:dyDescent="0.2">
      <c r="A103" s="163"/>
      <c r="B103" s="163"/>
      <c r="C103" s="163"/>
      <c r="D103" s="140"/>
      <c r="E103" s="136"/>
      <c r="F103" s="40">
        <v>42917</v>
      </c>
      <c r="G103" s="40">
        <v>43100</v>
      </c>
      <c r="H103" s="136"/>
      <c r="I103" s="39" t="s">
        <v>25</v>
      </c>
      <c r="J103" s="39" t="s">
        <v>25</v>
      </c>
      <c r="K103" s="39" t="s">
        <v>25</v>
      </c>
      <c r="L103" s="39" t="s">
        <v>25</v>
      </c>
      <c r="M103" s="39" t="s">
        <v>25</v>
      </c>
      <c r="N103" s="39" t="s">
        <v>25</v>
      </c>
      <c r="O103" s="43">
        <v>2456.5500000000002</v>
      </c>
      <c r="P103" s="39"/>
      <c r="Q103" s="139"/>
      <c r="R103" s="139"/>
      <c r="S103" s="139"/>
    </row>
    <row r="104" spans="1:19" s="5" customFormat="1" ht="19.5" customHeight="1" x14ac:dyDescent="0.2">
      <c r="A104" s="161" t="s">
        <v>53</v>
      </c>
      <c r="B104" s="161" t="s">
        <v>677</v>
      </c>
      <c r="C104" s="161" t="s">
        <v>506</v>
      </c>
      <c r="D104" s="135">
        <v>42338</v>
      </c>
      <c r="E104" s="135" t="s">
        <v>664</v>
      </c>
      <c r="F104" s="40">
        <v>42736</v>
      </c>
      <c r="G104" s="40">
        <v>42916</v>
      </c>
      <c r="H104" s="168" t="s">
        <v>774</v>
      </c>
      <c r="I104" s="39">
        <v>377.16</v>
      </c>
      <c r="J104" s="41" t="s">
        <v>25</v>
      </c>
      <c r="K104" s="41" t="s">
        <v>25</v>
      </c>
      <c r="L104" s="41" t="s">
        <v>25</v>
      </c>
      <c r="M104" s="41" t="s">
        <v>25</v>
      </c>
      <c r="N104" s="41" t="s">
        <v>25</v>
      </c>
      <c r="O104" s="39" t="s">
        <v>25</v>
      </c>
      <c r="P104" s="168" t="s">
        <v>288</v>
      </c>
      <c r="Q104" s="138">
        <f t="shared" ref="Q104:Q110" si="31">I105/I104</f>
        <v>1</v>
      </c>
      <c r="R104" s="138"/>
      <c r="S104" s="138"/>
    </row>
    <row r="105" spans="1:19" s="5" customFormat="1" ht="19.5" customHeight="1" x14ac:dyDescent="0.2">
      <c r="A105" s="163" t="s">
        <v>53</v>
      </c>
      <c r="B105" s="163" t="s">
        <v>369</v>
      </c>
      <c r="C105" s="163" t="s">
        <v>370</v>
      </c>
      <c r="D105" s="136"/>
      <c r="E105" s="136"/>
      <c r="F105" s="40">
        <v>42917</v>
      </c>
      <c r="G105" s="40">
        <v>43100</v>
      </c>
      <c r="H105" s="169"/>
      <c r="I105" s="39">
        <v>377.16</v>
      </c>
      <c r="J105" s="41" t="s">
        <v>25</v>
      </c>
      <c r="K105" s="41" t="s">
        <v>25</v>
      </c>
      <c r="L105" s="41" t="s">
        <v>25</v>
      </c>
      <c r="M105" s="41" t="s">
        <v>25</v>
      </c>
      <c r="N105" s="41" t="s">
        <v>25</v>
      </c>
      <c r="O105" s="39" t="s">
        <v>25</v>
      </c>
      <c r="P105" s="145"/>
      <c r="Q105" s="139"/>
      <c r="R105" s="139"/>
      <c r="S105" s="139"/>
    </row>
    <row r="106" spans="1:19" s="5" customFormat="1" ht="19.5" customHeight="1" x14ac:dyDescent="0.2">
      <c r="A106" s="161" t="s">
        <v>53</v>
      </c>
      <c r="B106" s="161" t="s">
        <v>319</v>
      </c>
      <c r="C106" s="161" t="s">
        <v>359</v>
      </c>
      <c r="D106" s="135">
        <v>42338</v>
      </c>
      <c r="E106" s="135" t="s">
        <v>674</v>
      </c>
      <c r="F106" s="40">
        <v>42736</v>
      </c>
      <c r="G106" s="40">
        <v>42916</v>
      </c>
      <c r="H106" s="168" t="s">
        <v>775</v>
      </c>
      <c r="I106" s="39">
        <v>1598.67</v>
      </c>
      <c r="J106" s="41" t="s">
        <v>25</v>
      </c>
      <c r="K106" s="41" t="s">
        <v>25</v>
      </c>
      <c r="L106" s="41" t="s">
        <v>25</v>
      </c>
      <c r="M106" s="41" t="s">
        <v>25</v>
      </c>
      <c r="N106" s="41" t="s">
        <v>25</v>
      </c>
      <c r="O106" s="41" t="s">
        <v>25</v>
      </c>
      <c r="P106" s="39"/>
      <c r="Q106" s="138">
        <f t="shared" si="31"/>
        <v>1</v>
      </c>
      <c r="R106" s="138"/>
      <c r="S106" s="138"/>
    </row>
    <row r="107" spans="1:19" s="5" customFormat="1" ht="19.5" customHeight="1" x14ac:dyDescent="0.2">
      <c r="A107" s="162"/>
      <c r="B107" s="162"/>
      <c r="C107" s="162"/>
      <c r="D107" s="136"/>
      <c r="E107" s="136"/>
      <c r="F107" s="40">
        <v>42917</v>
      </c>
      <c r="G107" s="40">
        <v>43100</v>
      </c>
      <c r="H107" s="169"/>
      <c r="I107" s="39">
        <v>1598.67</v>
      </c>
      <c r="J107" s="41" t="s">
        <v>25</v>
      </c>
      <c r="K107" s="41" t="s">
        <v>25</v>
      </c>
      <c r="L107" s="41" t="s">
        <v>25</v>
      </c>
      <c r="M107" s="41" t="s">
        <v>25</v>
      </c>
      <c r="N107" s="41" t="s">
        <v>25</v>
      </c>
      <c r="O107" s="41" t="s">
        <v>25</v>
      </c>
      <c r="P107" s="39"/>
      <c r="Q107" s="139"/>
      <c r="R107" s="139"/>
      <c r="S107" s="139"/>
    </row>
    <row r="108" spans="1:19" s="1" customFormat="1" ht="19.5" customHeight="1" x14ac:dyDescent="0.2">
      <c r="A108" s="162"/>
      <c r="B108" s="162"/>
      <c r="C108" s="162"/>
      <c r="D108" s="135">
        <v>42723</v>
      </c>
      <c r="E108" s="135" t="s">
        <v>690</v>
      </c>
      <c r="F108" s="40">
        <v>42736</v>
      </c>
      <c r="G108" s="40">
        <v>42916</v>
      </c>
      <c r="H108" s="135"/>
      <c r="I108" s="39" t="s">
        <v>25</v>
      </c>
      <c r="J108" s="39" t="s">
        <v>25</v>
      </c>
      <c r="K108" s="39" t="s">
        <v>25</v>
      </c>
      <c r="L108" s="39" t="s">
        <v>25</v>
      </c>
      <c r="M108" s="39" t="s">
        <v>25</v>
      </c>
      <c r="N108" s="39" t="s">
        <v>25</v>
      </c>
      <c r="O108" s="43">
        <v>1777.95</v>
      </c>
      <c r="P108" s="39"/>
      <c r="Q108" s="138"/>
      <c r="R108" s="138">
        <f t="shared" ref="R108:R112" si="32">O109/O108</f>
        <v>1.061014089260103</v>
      </c>
      <c r="S108" s="138">
        <f t="shared" ref="S108:S112" si="33">O109/(I107*1.18)</f>
        <v>0.99999968193900168</v>
      </c>
    </row>
    <row r="109" spans="1:19" s="1" customFormat="1" ht="19.5" customHeight="1" x14ac:dyDescent="0.2">
      <c r="A109" s="163"/>
      <c r="B109" s="163"/>
      <c r="C109" s="163"/>
      <c r="D109" s="136"/>
      <c r="E109" s="136"/>
      <c r="F109" s="40">
        <v>42917</v>
      </c>
      <c r="G109" s="40">
        <v>43100</v>
      </c>
      <c r="H109" s="136"/>
      <c r="I109" s="39" t="s">
        <v>25</v>
      </c>
      <c r="J109" s="39" t="s">
        <v>25</v>
      </c>
      <c r="K109" s="39" t="s">
        <v>25</v>
      </c>
      <c r="L109" s="39" t="s">
        <v>25</v>
      </c>
      <c r="M109" s="39" t="s">
        <v>25</v>
      </c>
      <c r="N109" s="39" t="s">
        <v>25</v>
      </c>
      <c r="O109" s="43">
        <v>1886.43</v>
      </c>
      <c r="P109" s="39"/>
      <c r="Q109" s="139"/>
      <c r="R109" s="139"/>
      <c r="S109" s="139"/>
    </row>
    <row r="110" spans="1:19" s="5" customFormat="1" ht="19.5" customHeight="1" x14ac:dyDescent="0.2">
      <c r="A110" s="161" t="s">
        <v>53</v>
      </c>
      <c r="B110" s="161" t="s">
        <v>332</v>
      </c>
      <c r="C110" s="161" t="s">
        <v>372</v>
      </c>
      <c r="D110" s="135">
        <v>42335</v>
      </c>
      <c r="E110" s="135" t="s">
        <v>508</v>
      </c>
      <c r="F110" s="40">
        <v>42736</v>
      </c>
      <c r="G110" s="40">
        <v>42916</v>
      </c>
      <c r="H110" s="168" t="s">
        <v>776</v>
      </c>
      <c r="I110" s="39">
        <v>1922.8</v>
      </c>
      <c r="J110" s="41" t="s">
        <v>25</v>
      </c>
      <c r="K110" s="41" t="s">
        <v>25</v>
      </c>
      <c r="L110" s="41" t="s">
        <v>25</v>
      </c>
      <c r="M110" s="41" t="s">
        <v>25</v>
      </c>
      <c r="N110" s="41" t="s">
        <v>25</v>
      </c>
      <c r="O110" s="41" t="s">
        <v>25</v>
      </c>
      <c r="P110" s="39"/>
      <c r="Q110" s="138">
        <f t="shared" si="31"/>
        <v>1</v>
      </c>
      <c r="R110" s="138"/>
      <c r="S110" s="138"/>
    </row>
    <row r="111" spans="1:19" s="5" customFormat="1" ht="19.5" customHeight="1" x14ac:dyDescent="0.2">
      <c r="A111" s="162" t="s">
        <v>53</v>
      </c>
      <c r="B111" s="162" t="s">
        <v>332</v>
      </c>
      <c r="C111" s="162" t="s">
        <v>333</v>
      </c>
      <c r="D111" s="136"/>
      <c r="E111" s="136"/>
      <c r="F111" s="40">
        <v>42917</v>
      </c>
      <c r="G111" s="40">
        <v>43100</v>
      </c>
      <c r="H111" s="169"/>
      <c r="I111" s="39">
        <v>1922.8</v>
      </c>
      <c r="J111" s="41" t="s">
        <v>25</v>
      </c>
      <c r="K111" s="41" t="s">
        <v>25</v>
      </c>
      <c r="L111" s="41" t="s">
        <v>25</v>
      </c>
      <c r="M111" s="41" t="s">
        <v>25</v>
      </c>
      <c r="N111" s="41" t="s">
        <v>25</v>
      </c>
      <c r="O111" s="41" t="s">
        <v>25</v>
      </c>
      <c r="P111" s="39"/>
      <c r="Q111" s="139"/>
      <c r="R111" s="139"/>
      <c r="S111" s="139"/>
    </row>
    <row r="112" spans="1:19" s="5" customFormat="1" ht="19.5" customHeight="1" x14ac:dyDescent="0.2">
      <c r="A112" s="162"/>
      <c r="B112" s="162"/>
      <c r="C112" s="162"/>
      <c r="D112" s="135">
        <v>42723</v>
      </c>
      <c r="E112" s="135" t="s">
        <v>690</v>
      </c>
      <c r="F112" s="40">
        <v>42736</v>
      </c>
      <c r="G112" s="40">
        <v>42916</v>
      </c>
      <c r="H112" s="168"/>
      <c r="I112" s="41" t="s">
        <v>25</v>
      </c>
      <c r="J112" s="41" t="s">
        <v>25</v>
      </c>
      <c r="K112" s="41" t="s">
        <v>25</v>
      </c>
      <c r="L112" s="41" t="s">
        <v>25</v>
      </c>
      <c r="M112" s="41" t="s">
        <v>25</v>
      </c>
      <c r="N112" s="41" t="s">
        <v>25</v>
      </c>
      <c r="O112" s="39">
        <v>2268.9</v>
      </c>
      <c r="P112" s="39"/>
      <c r="Q112" s="138"/>
      <c r="R112" s="138">
        <f t="shared" si="32"/>
        <v>1</v>
      </c>
      <c r="S112" s="138">
        <f t="shared" si="33"/>
        <v>0.9999982370342686</v>
      </c>
    </row>
    <row r="113" spans="1:19" s="5" customFormat="1" ht="19.5" customHeight="1" x14ac:dyDescent="0.2">
      <c r="A113" s="163"/>
      <c r="B113" s="163"/>
      <c r="C113" s="163"/>
      <c r="D113" s="136"/>
      <c r="E113" s="136"/>
      <c r="F113" s="40">
        <v>42917</v>
      </c>
      <c r="G113" s="40">
        <v>43100</v>
      </c>
      <c r="H113" s="169"/>
      <c r="I113" s="41" t="s">
        <v>25</v>
      </c>
      <c r="J113" s="41" t="s">
        <v>25</v>
      </c>
      <c r="K113" s="41" t="s">
        <v>25</v>
      </c>
      <c r="L113" s="41" t="s">
        <v>25</v>
      </c>
      <c r="M113" s="41" t="s">
        <v>25</v>
      </c>
      <c r="N113" s="41" t="s">
        <v>25</v>
      </c>
      <c r="O113" s="39">
        <v>2268.9</v>
      </c>
      <c r="P113" s="39"/>
      <c r="Q113" s="139"/>
      <c r="R113" s="139"/>
      <c r="S113" s="139"/>
    </row>
    <row r="114" spans="1:19" s="5" customFormat="1" ht="19.5" customHeight="1" x14ac:dyDescent="0.2">
      <c r="A114" s="161" t="s">
        <v>53</v>
      </c>
      <c r="B114" s="161" t="s">
        <v>332</v>
      </c>
      <c r="C114" s="161" t="s">
        <v>334</v>
      </c>
      <c r="D114" s="135">
        <v>42334</v>
      </c>
      <c r="E114" s="135" t="s">
        <v>509</v>
      </c>
      <c r="F114" s="40">
        <v>42736</v>
      </c>
      <c r="G114" s="40">
        <v>42916</v>
      </c>
      <c r="H114" s="168" t="s">
        <v>777</v>
      </c>
      <c r="I114" s="39">
        <v>1695.19</v>
      </c>
      <c r="J114" s="41" t="s">
        <v>25</v>
      </c>
      <c r="K114" s="41" t="s">
        <v>25</v>
      </c>
      <c r="L114" s="41" t="s">
        <v>25</v>
      </c>
      <c r="M114" s="41" t="s">
        <v>25</v>
      </c>
      <c r="N114" s="41" t="s">
        <v>25</v>
      </c>
      <c r="O114" s="41" t="s">
        <v>25</v>
      </c>
      <c r="P114" s="39"/>
      <c r="Q114" s="138">
        <f t="shared" ref="Q114" si="34">I115/I114</f>
        <v>1</v>
      </c>
      <c r="R114" s="138"/>
      <c r="S114" s="138"/>
    </row>
    <row r="115" spans="1:19" s="5" customFormat="1" ht="19.5" customHeight="1" x14ac:dyDescent="0.2">
      <c r="A115" s="162" t="s">
        <v>53</v>
      </c>
      <c r="B115" s="162" t="s">
        <v>332</v>
      </c>
      <c r="C115" s="162" t="s">
        <v>334</v>
      </c>
      <c r="D115" s="136"/>
      <c r="E115" s="136"/>
      <c r="F115" s="40">
        <v>42917</v>
      </c>
      <c r="G115" s="40">
        <v>43100</v>
      </c>
      <c r="H115" s="169"/>
      <c r="I115" s="39">
        <v>1695.19</v>
      </c>
      <c r="J115" s="41" t="s">
        <v>25</v>
      </c>
      <c r="K115" s="41" t="s">
        <v>25</v>
      </c>
      <c r="L115" s="41" t="s">
        <v>25</v>
      </c>
      <c r="M115" s="41" t="s">
        <v>25</v>
      </c>
      <c r="N115" s="41" t="s">
        <v>25</v>
      </c>
      <c r="O115" s="41" t="s">
        <v>25</v>
      </c>
      <c r="P115" s="39"/>
      <c r="Q115" s="139"/>
      <c r="R115" s="139"/>
      <c r="S115" s="139"/>
    </row>
    <row r="116" spans="1:19" s="5" customFormat="1" ht="19.5" customHeight="1" x14ac:dyDescent="0.2">
      <c r="A116" s="162"/>
      <c r="B116" s="162"/>
      <c r="C116" s="162"/>
      <c r="D116" s="135">
        <v>42723</v>
      </c>
      <c r="E116" s="135" t="s">
        <v>690</v>
      </c>
      <c r="F116" s="40">
        <v>42736</v>
      </c>
      <c r="G116" s="40">
        <v>42916</v>
      </c>
      <c r="H116" s="168"/>
      <c r="I116" s="41" t="s">
        <v>25</v>
      </c>
      <c r="J116" s="41" t="s">
        <v>25</v>
      </c>
      <c r="K116" s="41" t="s">
        <v>25</v>
      </c>
      <c r="L116" s="41" t="s">
        <v>25</v>
      </c>
      <c r="M116" s="41" t="s">
        <v>25</v>
      </c>
      <c r="N116" s="41" t="s">
        <v>25</v>
      </c>
      <c r="O116" s="39">
        <v>2000.32</v>
      </c>
      <c r="P116" s="39"/>
      <c r="Q116" s="138"/>
      <c r="R116" s="138">
        <f t="shared" ref="R116" si="35">O117/O116</f>
        <v>1</v>
      </c>
      <c r="S116" s="138">
        <f t="shared" ref="S116" si="36">O117/(I115*1.18)</f>
        <v>0.99999790034035474</v>
      </c>
    </row>
    <row r="117" spans="1:19" s="5" customFormat="1" ht="19.5" customHeight="1" x14ac:dyDescent="0.2">
      <c r="A117" s="163"/>
      <c r="B117" s="163"/>
      <c r="C117" s="163"/>
      <c r="D117" s="136"/>
      <c r="E117" s="136"/>
      <c r="F117" s="40">
        <v>42917</v>
      </c>
      <c r="G117" s="40">
        <v>43100</v>
      </c>
      <c r="H117" s="169"/>
      <c r="I117" s="41" t="s">
        <v>25</v>
      </c>
      <c r="J117" s="41" t="s">
        <v>25</v>
      </c>
      <c r="K117" s="41" t="s">
        <v>25</v>
      </c>
      <c r="L117" s="41" t="s">
        <v>25</v>
      </c>
      <c r="M117" s="41" t="s">
        <v>25</v>
      </c>
      <c r="N117" s="41" t="s">
        <v>25</v>
      </c>
      <c r="O117" s="39">
        <v>2000.32</v>
      </c>
      <c r="P117" s="39"/>
      <c r="Q117" s="139"/>
      <c r="R117" s="139"/>
      <c r="S117" s="139"/>
    </row>
    <row r="118" spans="1:19" s="5" customFormat="1" ht="19.5" customHeight="1" x14ac:dyDescent="0.2">
      <c r="A118" s="161" t="s">
        <v>53</v>
      </c>
      <c r="B118" s="161" t="s">
        <v>318</v>
      </c>
      <c r="C118" s="161" t="s">
        <v>634</v>
      </c>
      <c r="D118" s="140">
        <v>42723</v>
      </c>
      <c r="E118" s="135" t="s">
        <v>652</v>
      </c>
      <c r="F118" s="40">
        <v>42736</v>
      </c>
      <c r="G118" s="40">
        <v>42916</v>
      </c>
      <c r="H118" s="168"/>
      <c r="I118" s="39">
        <v>2423.46</v>
      </c>
      <c r="J118" s="41" t="s">
        <v>25</v>
      </c>
      <c r="K118" s="41" t="s">
        <v>25</v>
      </c>
      <c r="L118" s="41" t="s">
        <v>25</v>
      </c>
      <c r="M118" s="41" t="s">
        <v>25</v>
      </c>
      <c r="N118" s="41" t="s">
        <v>25</v>
      </c>
      <c r="O118" s="21"/>
      <c r="P118" s="39"/>
      <c r="Q118" s="138">
        <f t="shared" ref="Q118" si="37">I119/I118</f>
        <v>1.0182012494532611</v>
      </c>
      <c r="R118" s="138"/>
      <c r="S118" s="138"/>
    </row>
    <row r="119" spans="1:19" s="5" customFormat="1" ht="19.5" customHeight="1" x14ac:dyDescent="0.2">
      <c r="A119" s="162" t="s">
        <v>53</v>
      </c>
      <c r="B119" s="162" t="s">
        <v>332</v>
      </c>
      <c r="C119" s="162" t="s">
        <v>334</v>
      </c>
      <c r="D119" s="140"/>
      <c r="E119" s="136"/>
      <c r="F119" s="40">
        <v>42917</v>
      </c>
      <c r="G119" s="40">
        <v>43100</v>
      </c>
      <c r="H119" s="169"/>
      <c r="I119" s="39">
        <v>2467.5700000000002</v>
      </c>
      <c r="J119" s="41" t="s">
        <v>25</v>
      </c>
      <c r="K119" s="41" t="s">
        <v>25</v>
      </c>
      <c r="L119" s="41" t="s">
        <v>25</v>
      </c>
      <c r="M119" s="41" t="s">
        <v>25</v>
      </c>
      <c r="N119" s="41" t="s">
        <v>25</v>
      </c>
      <c r="O119" s="21"/>
      <c r="P119" s="39"/>
      <c r="Q119" s="139"/>
      <c r="R119" s="139"/>
      <c r="S119" s="139"/>
    </row>
    <row r="120" spans="1:19" s="5" customFormat="1" ht="19.5" customHeight="1" x14ac:dyDescent="0.2">
      <c r="A120" s="162"/>
      <c r="B120" s="162"/>
      <c r="C120" s="162"/>
      <c r="D120" s="140">
        <v>42723</v>
      </c>
      <c r="E120" s="135" t="s">
        <v>690</v>
      </c>
      <c r="F120" s="40">
        <v>42736</v>
      </c>
      <c r="G120" s="40">
        <v>42916</v>
      </c>
      <c r="H120" s="135"/>
      <c r="I120" s="39" t="s">
        <v>25</v>
      </c>
      <c r="J120" s="39" t="s">
        <v>25</v>
      </c>
      <c r="K120" s="39" t="s">
        <v>25</v>
      </c>
      <c r="L120" s="39" t="s">
        <v>25</v>
      </c>
      <c r="M120" s="39" t="s">
        <v>25</v>
      </c>
      <c r="N120" s="39" t="s">
        <v>25</v>
      </c>
      <c r="O120" s="21">
        <v>2323.4699999999998</v>
      </c>
      <c r="P120" s="39"/>
      <c r="Q120" s="138"/>
      <c r="R120" s="138">
        <f t="shared" ref="R120:R162" si="38">O121/O120</f>
        <v>1.0340008693893186</v>
      </c>
      <c r="S120" s="138">
        <f t="shared" ref="S120:S162" si="39">O121/(I119*1.18)</f>
        <v>0.82509980483784806</v>
      </c>
    </row>
    <row r="121" spans="1:19" s="5" customFormat="1" ht="19.5" customHeight="1" x14ac:dyDescent="0.2">
      <c r="A121" s="163"/>
      <c r="B121" s="163"/>
      <c r="C121" s="163"/>
      <c r="D121" s="140"/>
      <c r="E121" s="136"/>
      <c r="F121" s="40">
        <v>42917</v>
      </c>
      <c r="G121" s="40">
        <v>43100</v>
      </c>
      <c r="H121" s="136"/>
      <c r="I121" s="39" t="s">
        <v>25</v>
      </c>
      <c r="J121" s="39" t="s">
        <v>25</v>
      </c>
      <c r="K121" s="39" t="s">
        <v>25</v>
      </c>
      <c r="L121" s="39" t="s">
        <v>25</v>
      </c>
      <c r="M121" s="39" t="s">
        <v>25</v>
      </c>
      <c r="N121" s="39" t="s">
        <v>25</v>
      </c>
      <c r="O121" s="21">
        <v>2402.4699999999998</v>
      </c>
      <c r="P121" s="39"/>
      <c r="Q121" s="139"/>
      <c r="R121" s="139"/>
      <c r="S121" s="139"/>
    </row>
    <row r="122" spans="1:19" s="5" customFormat="1" ht="19.5" customHeight="1" x14ac:dyDescent="0.2">
      <c r="A122" s="161" t="s">
        <v>53</v>
      </c>
      <c r="B122" s="161" t="s">
        <v>332</v>
      </c>
      <c r="C122" s="161" t="s">
        <v>472</v>
      </c>
      <c r="D122" s="135">
        <v>42723</v>
      </c>
      <c r="E122" s="135" t="s">
        <v>778</v>
      </c>
      <c r="F122" s="40">
        <v>42736</v>
      </c>
      <c r="G122" s="40">
        <v>42916</v>
      </c>
      <c r="H122" s="168"/>
      <c r="I122" s="39">
        <v>1525.3</v>
      </c>
      <c r="J122" s="41" t="s">
        <v>25</v>
      </c>
      <c r="K122" s="41" t="s">
        <v>25</v>
      </c>
      <c r="L122" s="41" t="s">
        <v>25</v>
      </c>
      <c r="M122" s="41" t="s">
        <v>25</v>
      </c>
      <c r="N122" s="41" t="s">
        <v>25</v>
      </c>
      <c r="O122" s="41" t="s">
        <v>25</v>
      </c>
      <c r="P122" s="39"/>
      <c r="Q122" s="138">
        <f t="shared" ref="Q122" si="40">I123/I122</f>
        <v>1.0207500163902183</v>
      </c>
      <c r="R122" s="138"/>
      <c r="S122" s="138"/>
    </row>
    <row r="123" spans="1:19" s="5" customFormat="1" ht="19.5" customHeight="1" x14ac:dyDescent="0.2">
      <c r="A123" s="162" t="s">
        <v>53</v>
      </c>
      <c r="B123" s="162" t="s">
        <v>332</v>
      </c>
      <c r="C123" s="162" t="s">
        <v>334</v>
      </c>
      <c r="D123" s="136"/>
      <c r="E123" s="136"/>
      <c r="F123" s="40">
        <v>42917</v>
      </c>
      <c r="G123" s="40">
        <v>43100</v>
      </c>
      <c r="H123" s="169"/>
      <c r="I123" s="39">
        <v>1556.95</v>
      </c>
      <c r="J123" s="41" t="s">
        <v>25</v>
      </c>
      <c r="K123" s="41" t="s">
        <v>25</v>
      </c>
      <c r="L123" s="41" t="s">
        <v>25</v>
      </c>
      <c r="M123" s="41" t="s">
        <v>25</v>
      </c>
      <c r="N123" s="41" t="s">
        <v>25</v>
      </c>
      <c r="O123" s="41" t="s">
        <v>25</v>
      </c>
      <c r="P123" s="39"/>
      <c r="Q123" s="139"/>
      <c r="R123" s="139"/>
      <c r="S123" s="139"/>
    </row>
    <row r="124" spans="1:19" s="1" customFormat="1" ht="19.5" customHeight="1" x14ac:dyDescent="0.2">
      <c r="A124" s="162"/>
      <c r="B124" s="162"/>
      <c r="C124" s="162"/>
      <c r="D124" s="135">
        <v>42723</v>
      </c>
      <c r="E124" s="135" t="s">
        <v>690</v>
      </c>
      <c r="F124" s="40">
        <v>42736</v>
      </c>
      <c r="G124" s="40">
        <v>42916</v>
      </c>
      <c r="H124" s="135"/>
      <c r="I124" s="39" t="s">
        <v>25</v>
      </c>
      <c r="J124" s="39" t="s">
        <v>25</v>
      </c>
      <c r="K124" s="39" t="s">
        <v>25</v>
      </c>
      <c r="L124" s="39" t="s">
        <v>25</v>
      </c>
      <c r="M124" s="39" t="s">
        <v>25</v>
      </c>
      <c r="N124" s="39" t="s">
        <v>25</v>
      </c>
      <c r="O124" s="39">
        <v>1799.85</v>
      </c>
      <c r="P124" s="39"/>
      <c r="Q124" s="138"/>
      <c r="R124" s="138">
        <f t="shared" ref="R124:R140" si="41">O125/O124</f>
        <v>1.020751729310776</v>
      </c>
      <c r="S124" s="138">
        <f t="shared" ref="S124:S140" si="42">O125/(I123*1.18)</f>
        <v>0.99999945569374282</v>
      </c>
    </row>
    <row r="125" spans="1:19" s="1" customFormat="1" ht="19.5" customHeight="1" x14ac:dyDescent="0.2">
      <c r="A125" s="163"/>
      <c r="B125" s="163"/>
      <c r="C125" s="163"/>
      <c r="D125" s="136"/>
      <c r="E125" s="136"/>
      <c r="F125" s="40">
        <v>42917</v>
      </c>
      <c r="G125" s="40">
        <v>43100</v>
      </c>
      <c r="H125" s="136"/>
      <c r="I125" s="39" t="s">
        <v>25</v>
      </c>
      <c r="J125" s="39" t="s">
        <v>25</v>
      </c>
      <c r="K125" s="39" t="s">
        <v>25</v>
      </c>
      <c r="L125" s="39" t="s">
        <v>25</v>
      </c>
      <c r="M125" s="39" t="s">
        <v>25</v>
      </c>
      <c r="N125" s="39" t="s">
        <v>25</v>
      </c>
      <c r="O125" s="43">
        <v>1837.2</v>
      </c>
      <c r="P125" s="39"/>
      <c r="Q125" s="139"/>
      <c r="R125" s="139"/>
      <c r="S125" s="139"/>
    </row>
    <row r="126" spans="1:19" s="5" customFormat="1" ht="19.5" customHeight="1" x14ac:dyDescent="0.2">
      <c r="A126" s="161" t="s">
        <v>53</v>
      </c>
      <c r="B126" s="161" t="s">
        <v>332</v>
      </c>
      <c r="C126" s="161" t="s">
        <v>779</v>
      </c>
      <c r="D126" s="135">
        <v>42717</v>
      </c>
      <c r="E126" s="135" t="s">
        <v>451</v>
      </c>
      <c r="F126" s="40">
        <v>42736</v>
      </c>
      <c r="G126" s="40">
        <v>42916</v>
      </c>
      <c r="H126" s="168"/>
      <c r="I126" s="39">
        <v>1525.3</v>
      </c>
      <c r="J126" s="41" t="s">
        <v>25</v>
      </c>
      <c r="K126" s="41" t="s">
        <v>25</v>
      </c>
      <c r="L126" s="41" t="s">
        <v>25</v>
      </c>
      <c r="M126" s="41" t="s">
        <v>25</v>
      </c>
      <c r="N126" s="41" t="s">
        <v>25</v>
      </c>
      <c r="O126" s="41" t="s">
        <v>25</v>
      </c>
      <c r="P126" s="39"/>
      <c r="Q126" s="138">
        <f t="shared" ref="Q126" si="43">I127/I126</f>
        <v>1.0329640070805743</v>
      </c>
      <c r="R126" s="138"/>
      <c r="S126" s="138"/>
    </row>
    <row r="127" spans="1:19" s="5" customFormat="1" ht="19.5" customHeight="1" x14ac:dyDescent="0.2">
      <c r="A127" s="162" t="s">
        <v>53</v>
      </c>
      <c r="B127" s="162" t="s">
        <v>332</v>
      </c>
      <c r="C127" s="162" t="s">
        <v>334</v>
      </c>
      <c r="D127" s="136"/>
      <c r="E127" s="136"/>
      <c r="F127" s="40">
        <v>42917</v>
      </c>
      <c r="G127" s="40">
        <v>43100</v>
      </c>
      <c r="H127" s="169"/>
      <c r="I127" s="39">
        <v>1575.58</v>
      </c>
      <c r="J127" s="41" t="s">
        <v>25</v>
      </c>
      <c r="K127" s="41" t="s">
        <v>25</v>
      </c>
      <c r="L127" s="41" t="s">
        <v>25</v>
      </c>
      <c r="M127" s="41" t="s">
        <v>25</v>
      </c>
      <c r="N127" s="41" t="s">
        <v>25</v>
      </c>
      <c r="O127" s="41" t="s">
        <v>25</v>
      </c>
      <c r="P127" s="39"/>
      <c r="Q127" s="139"/>
      <c r="R127" s="139"/>
      <c r="S127" s="139"/>
    </row>
    <row r="128" spans="1:19" s="1" customFormat="1" ht="19.5" customHeight="1" x14ac:dyDescent="0.2">
      <c r="A128" s="162"/>
      <c r="B128" s="162"/>
      <c r="C128" s="162"/>
      <c r="D128" s="135">
        <v>42723</v>
      </c>
      <c r="E128" s="135" t="s">
        <v>690</v>
      </c>
      <c r="F128" s="40">
        <v>42736</v>
      </c>
      <c r="G128" s="40">
        <v>42916</v>
      </c>
      <c r="H128" s="135"/>
      <c r="I128" s="39" t="s">
        <v>25</v>
      </c>
      <c r="J128" s="39" t="s">
        <v>25</v>
      </c>
      <c r="K128" s="39" t="s">
        <v>25</v>
      </c>
      <c r="L128" s="39" t="s">
        <v>25</v>
      </c>
      <c r="M128" s="39" t="s">
        <v>25</v>
      </c>
      <c r="N128" s="39" t="s">
        <v>25</v>
      </c>
      <c r="O128" s="39">
        <v>1799.85</v>
      </c>
      <c r="P128" s="39"/>
      <c r="Q128" s="138"/>
      <c r="R128" s="138">
        <f t="shared" ref="R128" si="44">O129/O128</f>
        <v>1.0329638580992861</v>
      </c>
      <c r="S128" s="138">
        <f t="shared" ref="S128" si="45">O129/(I127*1.18)</f>
        <v>0.99999763337084813</v>
      </c>
    </row>
    <row r="129" spans="1:754 1058:1058" s="1" customFormat="1" ht="19.5" customHeight="1" x14ac:dyDescent="0.2">
      <c r="A129" s="163"/>
      <c r="B129" s="163"/>
      <c r="C129" s="163"/>
      <c r="D129" s="136"/>
      <c r="E129" s="136"/>
      <c r="F129" s="40">
        <v>42917</v>
      </c>
      <c r="G129" s="40">
        <v>43100</v>
      </c>
      <c r="H129" s="136"/>
      <c r="I129" s="39" t="s">
        <v>25</v>
      </c>
      <c r="J129" s="39" t="s">
        <v>25</v>
      </c>
      <c r="K129" s="39" t="s">
        <v>25</v>
      </c>
      <c r="L129" s="39" t="s">
        <v>25</v>
      </c>
      <c r="M129" s="39" t="s">
        <v>25</v>
      </c>
      <c r="N129" s="39" t="s">
        <v>25</v>
      </c>
      <c r="O129" s="43">
        <v>1859.18</v>
      </c>
      <c r="P129" s="39"/>
      <c r="Q129" s="139"/>
      <c r="R129" s="139"/>
      <c r="S129" s="139"/>
    </row>
    <row r="130" spans="1:754 1058:1058" s="5" customFormat="1" ht="19.5" customHeight="1" x14ac:dyDescent="0.2">
      <c r="A130" s="161" t="s">
        <v>53</v>
      </c>
      <c r="B130" s="161" t="s">
        <v>318</v>
      </c>
      <c r="C130" s="161" t="s">
        <v>148</v>
      </c>
      <c r="D130" s="135" t="s">
        <v>780</v>
      </c>
      <c r="E130" s="135" t="s">
        <v>621</v>
      </c>
      <c r="F130" s="40">
        <v>42736</v>
      </c>
      <c r="G130" s="40">
        <v>42916</v>
      </c>
      <c r="H130" s="168"/>
      <c r="I130" s="39">
        <v>1812.57</v>
      </c>
      <c r="J130" s="39" t="s">
        <v>25</v>
      </c>
      <c r="K130" s="39" t="s">
        <v>25</v>
      </c>
      <c r="L130" s="39" t="s">
        <v>25</v>
      </c>
      <c r="M130" s="39" t="s">
        <v>25</v>
      </c>
      <c r="N130" s="39" t="s">
        <v>25</v>
      </c>
      <c r="O130" s="39" t="s">
        <v>25</v>
      </c>
      <c r="P130" s="39"/>
      <c r="Q130" s="138">
        <f t="shared" ref="Q130:Q138" si="46">I131/I130</f>
        <v>1</v>
      </c>
      <c r="R130" s="138"/>
      <c r="S130" s="138"/>
    </row>
    <row r="131" spans="1:754 1058:1058" s="5" customFormat="1" ht="19.5" customHeight="1" x14ac:dyDescent="0.2">
      <c r="A131" s="162" t="s">
        <v>53</v>
      </c>
      <c r="B131" s="162" t="s">
        <v>354</v>
      </c>
      <c r="C131" s="162" t="s">
        <v>24</v>
      </c>
      <c r="D131" s="136"/>
      <c r="E131" s="136"/>
      <c r="F131" s="40">
        <v>42917</v>
      </c>
      <c r="G131" s="40">
        <v>43100</v>
      </c>
      <c r="H131" s="169"/>
      <c r="I131" s="39">
        <v>1812.57</v>
      </c>
      <c r="J131" s="39" t="s">
        <v>25</v>
      </c>
      <c r="K131" s="39" t="s">
        <v>25</v>
      </c>
      <c r="L131" s="39" t="s">
        <v>25</v>
      </c>
      <c r="M131" s="39" t="s">
        <v>25</v>
      </c>
      <c r="N131" s="39" t="s">
        <v>25</v>
      </c>
      <c r="O131" s="39" t="s">
        <v>25</v>
      </c>
      <c r="P131" s="39"/>
      <c r="Q131" s="139"/>
      <c r="R131" s="139"/>
      <c r="S131" s="139"/>
    </row>
    <row r="132" spans="1:754 1058:1058" s="1" customFormat="1" ht="19.5" customHeight="1" x14ac:dyDescent="0.2">
      <c r="A132" s="162"/>
      <c r="B132" s="162"/>
      <c r="C132" s="162"/>
      <c r="D132" s="135">
        <v>42723</v>
      </c>
      <c r="E132" s="135" t="s">
        <v>627</v>
      </c>
      <c r="F132" s="40">
        <v>42736</v>
      </c>
      <c r="G132" s="40">
        <v>42916</v>
      </c>
      <c r="H132" s="135"/>
      <c r="I132" s="39" t="s">
        <v>25</v>
      </c>
      <c r="J132" s="39" t="s">
        <v>25</v>
      </c>
      <c r="K132" s="39" t="s">
        <v>25</v>
      </c>
      <c r="L132" s="39" t="s">
        <v>25</v>
      </c>
      <c r="M132" s="39" t="s">
        <v>25</v>
      </c>
      <c r="N132" s="39" t="s">
        <v>25</v>
      </c>
      <c r="O132" s="43">
        <v>2122.41</v>
      </c>
      <c r="P132" s="39"/>
      <c r="Q132" s="138"/>
      <c r="R132" s="138">
        <f t="shared" si="41"/>
        <v>1.0077364882374282</v>
      </c>
      <c r="S132" s="138">
        <f t="shared" si="42"/>
        <v>0.99999878438359324</v>
      </c>
    </row>
    <row r="133" spans="1:754 1058:1058" s="1" customFormat="1" ht="19.5" customHeight="1" x14ac:dyDescent="0.2">
      <c r="A133" s="163"/>
      <c r="B133" s="163"/>
      <c r="C133" s="163"/>
      <c r="D133" s="136"/>
      <c r="E133" s="136"/>
      <c r="F133" s="40">
        <v>42917</v>
      </c>
      <c r="G133" s="40">
        <v>43100</v>
      </c>
      <c r="H133" s="136"/>
      <c r="I133" s="39" t="s">
        <v>25</v>
      </c>
      <c r="J133" s="39" t="s">
        <v>25</v>
      </c>
      <c r="K133" s="39" t="s">
        <v>25</v>
      </c>
      <c r="L133" s="39" t="s">
        <v>25</v>
      </c>
      <c r="M133" s="39" t="s">
        <v>25</v>
      </c>
      <c r="N133" s="39" t="s">
        <v>25</v>
      </c>
      <c r="O133" s="43">
        <v>2138.83</v>
      </c>
      <c r="P133" s="39"/>
      <c r="Q133" s="139"/>
      <c r="R133" s="139"/>
      <c r="S133" s="139"/>
    </row>
    <row r="134" spans="1:754 1058:1058" s="5" customFormat="1" ht="19.5" customHeight="1" x14ac:dyDescent="0.2">
      <c r="A134" s="161" t="s">
        <v>53</v>
      </c>
      <c r="B134" s="178" t="s">
        <v>347</v>
      </c>
      <c r="C134" s="161" t="s">
        <v>148</v>
      </c>
      <c r="D134" s="135" t="s">
        <v>780</v>
      </c>
      <c r="E134" s="135" t="s">
        <v>621</v>
      </c>
      <c r="F134" s="40">
        <v>42736</v>
      </c>
      <c r="G134" s="40">
        <v>42916</v>
      </c>
      <c r="H134" s="168"/>
      <c r="I134" s="39">
        <v>1812.57</v>
      </c>
      <c r="J134" s="39" t="s">
        <v>25</v>
      </c>
      <c r="K134" s="39" t="s">
        <v>25</v>
      </c>
      <c r="L134" s="39" t="s">
        <v>25</v>
      </c>
      <c r="M134" s="39" t="s">
        <v>25</v>
      </c>
      <c r="N134" s="39" t="s">
        <v>25</v>
      </c>
      <c r="O134" s="39" t="s">
        <v>25</v>
      </c>
      <c r="P134" s="39"/>
      <c r="Q134" s="138">
        <f t="shared" ref="Q134" si="47">I135/I134</f>
        <v>1</v>
      </c>
      <c r="R134" s="138"/>
      <c r="S134" s="138"/>
    </row>
    <row r="135" spans="1:754 1058:1058" s="5" customFormat="1" ht="19.5" customHeight="1" x14ac:dyDescent="0.2">
      <c r="A135" s="162" t="s">
        <v>53</v>
      </c>
      <c r="B135" s="162" t="s">
        <v>354</v>
      </c>
      <c r="C135" s="162" t="s">
        <v>24</v>
      </c>
      <c r="D135" s="136"/>
      <c r="E135" s="136"/>
      <c r="F135" s="40">
        <v>42917</v>
      </c>
      <c r="G135" s="40">
        <v>43100</v>
      </c>
      <c r="H135" s="169"/>
      <c r="I135" s="39">
        <v>1812.57</v>
      </c>
      <c r="J135" s="39" t="s">
        <v>25</v>
      </c>
      <c r="K135" s="39" t="s">
        <v>25</v>
      </c>
      <c r="L135" s="39" t="s">
        <v>25</v>
      </c>
      <c r="M135" s="39" t="s">
        <v>25</v>
      </c>
      <c r="N135" s="39" t="s">
        <v>25</v>
      </c>
      <c r="O135" s="39" t="s">
        <v>25</v>
      </c>
      <c r="P135" s="39"/>
      <c r="Q135" s="139"/>
      <c r="R135" s="139"/>
      <c r="S135" s="139"/>
    </row>
    <row r="136" spans="1:754 1058:1058" s="5" customFormat="1" ht="19.5" customHeight="1" x14ac:dyDescent="0.2">
      <c r="A136" s="161" t="s">
        <v>53</v>
      </c>
      <c r="B136" s="161" t="s">
        <v>337</v>
      </c>
      <c r="C136" s="161" t="s">
        <v>893</v>
      </c>
      <c r="D136" s="135">
        <v>42335</v>
      </c>
      <c r="E136" s="135" t="s">
        <v>510</v>
      </c>
      <c r="F136" s="40">
        <v>42736</v>
      </c>
      <c r="G136" s="40">
        <v>42916</v>
      </c>
      <c r="H136" s="168"/>
      <c r="I136" s="39">
        <v>1554.74</v>
      </c>
      <c r="J136" s="41" t="s">
        <v>25</v>
      </c>
      <c r="K136" s="41" t="s">
        <v>25</v>
      </c>
      <c r="L136" s="41" t="s">
        <v>25</v>
      </c>
      <c r="M136" s="41" t="s">
        <v>25</v>
      </c>
      <c r="N136" s="41" t="s">
        <v>25</v>
      </c>
      <c r="O136" s="39" t="s">
        <v>25</v>
      </c>
      <c r="P136" s="39"/>
      <c r="Q136" s="138">
        <f t="shared" si="46"/>
        <v>1.0106577305530184</v>
      </c>
      <c r="R136" s="138"/>
      <c r="S136" s="138"/>
    </row>
    <row r="137" spans="1:754 1058:1058" s="5" customFormat="1" ht="19.5" customHeight="1" x14ac:dyDescent="0.2">
      <c r="A137" s="163" t="s">
        <v>53</v>
      </c>
      <c r="B137" s="163" t="s">
        <v>337</v>
      </c>
      <c r="C137" s="163" t="s">
        <v>338</v>
      </c>
      <c r="D137" s="136"/>
      <c r="E137" s="136"/>
      <c r="F137" s="40">
        <v>42917</v>
      </c>
      <c r="G137" s="40">
        <v>43100</v>
      </c>
      <c r="H137" s="169"/>
      <c r="I137" s="39">
        <v>1571.31</v>
      </c>
      <c r="J137" s="41" t="s">
        <v>25</v>
      </c>
      <c r="K137" s="41" t="s">
        <v>25</v>
      </c>
      <c r="L137" s="41" t="s">
        <v>25</v>
      </c>
      <c r="M137" s="41" t="s">
        <v>25</v>
      </c>
      <c r="N137" s="41" t="s">
        <v>25</v>
      </c>
      <c r="O137" s="39" t="s">
        <v>25</v>
      </c>
      <c r="P137" s="39"/>
      <c r="Q137" s="139"/>
      <c r="R137" s="139"/>
      <c r="S137" s="139"/>
    </row>
    <row r="138" spans="1:754 1058:1058" s="5" customFormat="1" ht="19.5" customHeight="1" x14ac:dyDescent="0.2">
      <c r="A138" s="161" t="s">
        <v>53</v>
      </c>
      <c r="B138" s="178" t="s">
        <v>347</v>
      </c>
      <c r="C138" s="161" t="s">
        <v>348</v>
      </c>
      <c r="D138" s="135">
        <v>42334</v>
      </c>
      <c r="E138" s="135" t="s">
        <v>661</v>
      </c>
      <c r="F138" s="40">
        <v>42736</v>
      </c>
      <c r="G138" s="40">
        <v>42916</v>
      </c>
      <c r="H138" s="168" t="s">
        <v>781</v>
      </c>
      <c r="I138" s="39">
        <v>1544.73</v>
      </c>
      <c r="J138" s="41" t="s">
        <v>25</v>
      </c>
      <c r="K138" s="41" t="s">
        <v>25</v>
      </c>
      <c r="L138" s="41" t="s">
        <v>25</v>
      </c>
      <c r="M138" s="41" t="s">
        <v>25</v>
      </c>
      <c r="N138" s="41" t="s">
        <v>25</v>
      </c>
      <c r="O138" s="41" t="s">
        <v>25</v>
      </c>
      <c r="P138" s="39"/>
      <c r="Q138" s="138">
        <f t="shared" si="46"/>
        <v>1</v>
      </c>
      <c r="R138" s="138"/>
      <c r="S138" s="138"/>
      <c r="ABZ138" s="5">
        <v>0</v>
      </c>
      <c r="ANR138" s="5">
        <v>0</v>
      </c>
    </row>
    <row r="139" spans="1:754 1058:1058" s="5" customFormat="1" ht="19.5" customHeight="1" x14ac:dyDescent="0.2">
      <c r="A139" s="162" t="s">
        <v>53</v>
      </c>
      <c r="B139" s="179" t="s">
        <v>347</v>
      </c>
      <c r="C139" s="162" t="s">
        <v>348</v>
      </c>
      <c r="D139" s="136"/>
      <c r="E139" s="136"/>
      <c r="F139" s="40">
        <v>42917</v>
      </c>
      <c r="G139" s="40">
        <v>43100</v>
      </c>
      <c r="H139" s="169"/>
      <c r="I139" s="39">
        <v>1544.73</v>
      </c>
      <c r="J139" s="41" t="s">
        <v>25</v>
      </c>
      <c r="K139" s="41" t="s">
        <v>25</v>
      </c>
      <c r="L139" s="41" t="s">
        <v>25</v>
      </c>
      <c r="M139" s="41" t="s">
        <v>25</v>
      </c>
      <c r="N139" s="41" t="s">
        <v>25</v>
      </c>
      <c r="O139" s="41" t="s">
        <v>25</v>
      </c>
      <c r="P139" s="39"/>
      <c r="Q139" s="139"/>
      <c r="R139" s="139"/>
      <c r="S139" s="139"/>
    </row>
    <row r="140" spans="1:754 1058:1058" s="1" customFormat="1" ht="19.5" customHeight="1" x14ac:dyDescent="0.2">
      <c r="A140" s="162"/>
      <c r="B140" s="162"/>
      <c r="C140" s="162"/>
      <c r="D140" s="135">
        <v>42723</v>
      </c>
      <c r="E140" s="135" t="s">
        <v>690</v>
      </c>
      <c r="F140" s="40">
        <v>42736</v>
      </c>
      <c r="G140" s="40">
        <v>42916</v>
      </c>
      <c r="H140" s="135"/>
      <c r="I140" s="39" t="s">
        <v>25</v>
      </c>
      <c r="J140" s="39" t="s">
        <v>25</v>
      </c>
      <c r="K140" s="39" t="s">
        <v>25</v>
      </c>
      <c r="L140" s="39" t="s">
        <v>25</v>
      </c>
      <c r="M140" s="39" t="s">
        <v>25</v>
      </c>
      <c r="N140" s="39" t="s">
        <v>25</v>
      </c>
      <c r="O140" s="39">
        <v>1822.78</v>
      </c>
      <c r="P140" s="39"/>
      <c r="Q140" s="138"/>
      <c r="R140" s="138">
        <f t="shared" si="41"/>
        <v>1</v>
      </c>
      <c r="S140" s="138">
        <f t="shared" si="42"/>
        <v>0.99999923194300766</v>
      </c>
    </row>
    <row r="141" spans="1:754 1058:1058" s="1" customFormat="1" ht="19.5" customHeight="1" x14ac:dyDescent="0.2">
      <c r="A141" s="163"/>
      <c r="B141" s="163"/>
      <c r="C141" s="163"/>
      <c r="D141" s="136"/>
      <c r="E141" s="136"/>
      <c r="F141" s="40">
        <v>42917</v>
      </c>
      <c r="G141" s="40">
        <v>43100</v>
      </c>
      <c r="H141" s="136"/>
      <c r="I141" s="39" t="s">
        <v>25</v>
      </c>
      <c r="J141" s="39" t="s">
        <v>25</v>
      </c>
      <c r="K141" s="39" t="s">
        <v>25</v>
      </c>
      <c r="L141" s="39" t="s">
        <v>25</v>
      </c>
      <c r="M141" s="39" t="s">
        <v>25</v>
      </c>
      <c r="N141" s="39" t="s">
        <v>25</v>
      </c>
      <c r="O141" s="43">
        <v>1822.78</v>
      </c>
      <c r="P141" s="39"/>
      <c r="Q141" s="139"/>
      <c r="R141" s="139"/>
      <c r="S141" s="139"/>
    </row>
    <row r="142" spans="1:754 1058:1058" s="5" customFormat="1" ht="19.5" customHeight="1" x14ac:dyDescent="0.2">
      <c r="A142" s="161" t="s">
        <v>53</v>
      </c>
      <c r="B142" s="161" t="s">
        <v>346</v>
      </c>
      <c r="C142" s="161" t="s">
        <v>476</v>
      </c>
      <c r="D142" s="135">
        <v>42723</v>
      </c>
      <c r="E142" s="135" t="s">
        <v>747</v>
      </c>
      <c r="F142" s="40">
        <v>42736</v>
      </c>
      <c r="G142" s="40">
        <v>42916</v>
      </c>
      <c r="H142" s="133"/>
      <c r="I142" s="32">
        <v>1907.44</v>
      </c>
      <c r="J142" s="32" t="s">
        <v>25</v>
      </c>
      <c r="K142" s="32" t="s">
        <v>25</v>
      </c>
      <c r="L142" s="32" t="s">
        <v>25</v>
      </c>
      <c r="M142" s="32" t="s">
        <v>25</v>
      </c>
      <c r="N142" s="32" t="s">
        <v>25</v>
      </c>
      <c r="O142" s="32" t="s">
        <v>25</v>
      </c>
      <c r="P142" s="39"/>
      <c r="Q142" s="138">
        <f t="shared" ref="Q142:Q156" si="48">I143/I142</f>
        <v>1.0248081197835843</v>
      </c>
      <c r="R142" s="138"/>
      <c r="S142" s="138"/>
    </row>
    <row r="143" spans="1:754 1058:1058" s="5" customFormat="1" ht="19.5" customHeight="1" x14ac:dyDescent="0.2">
      <c r="A143" s="162" t="s">
        <v>53</v>
      </c>
      <c r="B143" s="162" t="s">
        <v>346</v>
      </c>
      <c r="C143" s="162" t="s">
        <v>24</v>
      </c>
      <c r="D143" s="136"/>
      <c r="E143" s="136"/>
      <c r="F143" s="40">
        <v>42917</v>
      </c>
      <c r="G143" s="40">
        <v>43100</v>
      </c>
      <c r="H143" s="137"/>
      <c r="I143" s="32">
        <v>1954.76</v>
      </c>
      <c r="J143" s="32" t="s">
        <v>25</v>
      </c>
      <c r="K143" s="32" t="s">
        <v>25</v>
      </c>
      <c r="L143" s="32" t="s">
        <v>25</v>
      </c>
      <c r="M143" s="32" t="s">
        <v>25</v>
      </c>
      <c r="N143" s="32" t="s">
        <v>25</v>
      </c>
      <c r="O143" s="32" t="s">
        <v>25</v>
      </c>
      <c r="P143" s="39"/>
      <c r="Q143" s="139"/>
      <c r="R143" s="139"/>
      <c r="S143" s="139"/>
    </row>
    <row r="144" spans="1:754 1058:1058" s="1" customFormat="1" ht="19.5" customHeight="1" x14ac:dyDescent="0.2">
      <c r="A144" s="162"/>
      <c r="B144" s="162"/>
      <c r="C144" s="162"/>
      <c r="D144" s="135">
        <v>42723</v>
      </c>
      <c r="E144" s="135" t="s">
        <v>748</v>
      </c>
      <c r="F144" s="40">
        <v>42736</v>
      </c>
      <c r="G144" s="40">
        <v>42916</v>
      </c>
      <c r="H144" s="135"/>
      <c r="I144" s="39" t="s">
        <v>25</v>
      </c>
      <c r="J144" s="39" t="s">
        <v>25</v>
      </c>
      <c r="K144" s="39" t="s">
        <v>25</v>
      </c>
      <c r="L144" s="39" t="s">
        <v>25</v>
      </c>
      <c r="M144" s="39" t="s">
        <v>25</v>
      </c>
      <c r="N144" s="39" t="s">
        <v>25</v>
      </c>
      <c r="O144" s="39">
        <v>1986.64</v>
      </c>
      <c r="P144" s="39"/>
      <c r="Q144" s="138"/>
      <c r="R144" s="138">
        <f t="shared" si="38"/>
        <v>1.0340021342568357</v>
      </c>
      <c r="S144" s="138">
        <f t="shared" si="39"/>
        <v>0.89056405034420982</v>
      </c>
    </row>
    <row r="145" spans="1:19" s="1" customFormat="1" ht="19.5" customHeight="1" x14ac:dyDescent="0.2">
      <c r="A145" s="163"/>
      <c r="B145" s="163"/>
      <c r="C145" s="163"/>
      <c r="D145" s="136"/>
      <c r="E145" s="136"/>
      <c r="F145" s="40">
        <v>42917</v>
      </c>
      <c r="G145" s="40">
        <v>43100</v>
      </c>
      <c r="H145" s="136"/>
      <c r="I145" s="39" t="s">
        <v>25</v>
      </c>
      <c r="J145" s="39" t="s">
        <v>25</v>
      </c>
      <c r="K145" s="39" t="s">
        <v>25</v>
      </c>
      <c r="L145" s="39" t="s">
        <v>25</v>
      </c>
      <c r="M145" s="39" t="s">
        <v>25</v>
      </c>
      <c r="N145" s="39" t="s">
        <v>25</v>
      </c>
      <c r="O145" s="39">
        <v>2054.19</v>
      </c>
      <c r="P145" s="39"/>
      <c r="Q145" s="139"/>
      <c r="R145" s="139"/>
      <c r="S145" s="139"/>
    </row>
    <row r="146" spans="1:19" s="1" customFormat="1" ht="19.5" customHeight="1" x14ac:dyDescent="0.2">
      <c r="A146" s="161" t="s">
        <v>53</v>
      </c>
      <c r="B146" s="161" t="s">
        <v>353</v>
      </c>
      <c r="C146" s="161" t="s">
        <v>476</v>
      </c>
      <c r="D146" s="135">
        <v>42723</v>
      </c>
      <c r="E146" s="135" t="s">
        <v>747</v>
      </c>
      <c r="F146" s="40">
        <v>42736</v>
      </c>
      <c r="G146" s="40">
        <v>42916</v>
      </c>
      <c r="H146" s="81"/>
      <c r="I146" s="32">
        <v>1907.44</v>
      </c>
      <c r="J146" s="39" t="s">
        <v>25</v>
      </c>
      <c r="K146" s="39" t="s">
        <v>25</v>
      </c>
      <c r="L146" s="39" t="s">
        <v>25</v>
      </c>
      <c r="M146" s="39" t="s">
        <v>25</v>
      </c>
      <c r="N146" s="39" t="s">
        <v>25</v>
      </c>
      <c r="O146" s="39" t="s">
        <v>25</v>
      </c>
      <c r="P146" s="39"/>
      <c r="Q146" s="138">
        <f t="shared" ref="Q146" si="49">I147/I146</f>
        <v>1.0248081197835843</v>
      </c>
      <c r="R146" s="138"/>
      <c r="S146" s="138"/>
    </row>
    <row r="147" spans="1:19" s="1" customFormat="1" ht="19.5" customHeight="1" x14ac:dyDescent="0.2">
      <c r="A147" s="163" t="s">
        <v>53</v>
      </c>
      <c r="B147" s="163" t="s">
        <v>353</v>
      </c>
      <c r="C147" s="163" t="s">
        <v>24</v>
      </c>
      <c r="D147" s="136"/>
      <c r="E147" s="136"/>
      <c r="F147" s="40">
        <v>42917</v>
      </c>
      <c r="G147" s="40">
        <v>43100</v>
      </c>
      <c r="H147" s="81"/>
      <c r="I147" s="32">
        <v>1954.76</v>
      </c>
      <c r="J147" s="39" t="s">
        <v>25</v>
      </c>
      <c r="K147" s="39" t="s">
        <v>25</v>
      </c>
      <c r="L147" s="39" t="s">
        <v>25</v>
      </c>
      <c r="M147" s="39" t="s">
        <v>25</v>
      </c>
      <c r="N147" s="39" t="s">
        <v>25</v>
      </c>
      <c r="O147" s="39" t="s">
        <v>25</v>
      </c>
      <c r="P147" s="39"/>
      <c r="Q147" s="139"/>
      <c r="R147" s="139"/>
      <c r="S147" s="139"/>
    </row>
    <row r="148" spans="1:19" s="5" customFormat="1" ht="19.5" customHeight="1" x14ac:dyDescent="0.2">
      <c r="A148" s="161" t="s">
        <v>53</v>
      </c>
      <c r="B148" s="161" t="s">
        <v>353</v>
      </c>
      <c r="C148" s="161" t="s">
        <v>476</v>
      </c>
      <c r="D148" s="135">
        <v>42723</v>
      </c>
      <c r="E148" s="135" t="s">
        <v>748</v>
      </c>
      <c r="F148" s="40">
        <v>42736</v>
      </c>
      <c r="G148" s="40">
        <v>42916</v>
      </c>
      <c r="H148" s="133"/>
      <c r="I148" s="51" t="s">
        <v>25</v>
      </c>
      <c r="J148" s="32" t="s">
        <v>25</v>
      </c>
      <c r="K148" s="32" t="s">
        <v>25</v>
      </c>
      <c r="L148" s="32" t="s">
        <v>25</v>
      </c>
      <c r="M148" s="32" t="s">
        <v>25</v>
      </c>
      <c r="N148" s="32" t="s">
        <v>25</v>
      </c>
      <c r="O148" s="39">
        <v>2203.29</v>
      </c>
      <c r="P148" s="39"/>
      <c r="Q148" s="138"/>
      <c r="R148" s="138">
        <f t="shared" ref="R148" si="50">O149/O148</f>
        <v>1.0339991558079054</v>
      </c>
      <c r="S148" s="138">
        <f t="shared" ref="S148" si="51">O149/(I147*1.18)</f>
        <v>0.98768031170153625</v>
      </c>
    </row>
    <row r="149" spans="1:19" s="5" customFormat="1" ht="19.5" customHeight="1" x14ac:dyDescent="0.2">
      <c r="A149" s="163" t="s">
        <v>53</v>
      </c>
      <c r="B149" s="163" t="s">
        <v>353</v>
      </c>
      <c r="C149" s="163" t="s">
        <v>24</v>
      </c>
      <c r="D149" s="136"/>
      <c r="E149" s="136"/>
      <c r="F149" s="40">
        <v>42917</v>
      </c>
      <c r="G149" s="40">
        <v>43100</v>
      </c>
      <c r="H149" s="137"/>
      <c r="I149" s="32" t="s">
        <v>25</v>
      </c>
      <c r="J149" s="32" t="s">
        <v>25</v>
      </c>
      <c r="K149" s="32" t="s">
        <v>25</v>
      </c>
      <c r="L149" s="32" t="s">
        <v>25</v>
      </c>
      <c r="M149" s="32" t="s">
        <v>25</v>
      </c>
      <c r="N149" s="32" t="s">
        <v>25</v>
      </c>
      <c r="O149" s="39">
        <v>2278.1999999999998</v>
      </c>
      <c r="P149" s="39"/>
      <c r="Q149" s="139"/>
      <c r="R149" s="139"/>
      <c r="S149" s="139"/>
    </row>
    <row r="150" spans="1:19" s="5" customFormat="1" ht="19.5" customHeight="1" x14ac:dyDescent="0.2">
      <c r="A150" s="161" t="s">
        <v>53</v>
      </c>
      <c r="B150" s="161" t="s">
        <v>350</v>
      </c>
      <c r="C150" s="161" t="s">
        <v>379</v>
      </c>
      <c r="D150" s="135">
        <v>42368</v>
      </c>
      <c r="E150" s="135" t="s">
        <v>668</v>
      </c>
      <c r="F150" s="40">
        <v>42736</v>
      </c>
      <c r="G150" s="40">
        <v>42916</v>
      </c>
      <c r="H150" s="200" t="s">
        <v>782</v>
      </c>
      <c r="I150" s="39">
        <v>1786.41</v>
      </c>
      <c r="J150" s="41" t="s">
        <v>25</v>
      </c>
      <c r="K150" s="41" t="s">
        <v>25</v>
      </c>
      <c r="L150" s="41" t="s">
        <v>25</v>
      </c>
      <c r="M150" s="41" t="s">
        <v>25</v>
      </c>
      <c r="N150" s="32" t="s">
        <v>25</v>
      </c>
      <c r="O150" s="32" t="s">
        <v>25</v>
      </c>
      <c r="P150" s="39"/>
      <c r="Q150" s="138">
        <f t="shared" ref="Q150:Q154" si="52">I151/I150</f>
        <v>1.0339059902262078</v>
      </c>
      <c r="R150" s="138"/>
      <c r="S150" s="138"/>
    </row>
    <row r="151" spans="1:19" s="5" customFormat="1" ht="19.5" customHeight="1" x14ac:dyDescent="0.2">
      <c r="A151" s="162"/>
      <c r="B151" s="162"/>
      <c r="C151" s="162"/>
      <c r="D151" s="136"/>
      <c r="E151" s="136"/>
      <c r="F151" s="40">
        <v>42917</v>
      </c>
      <c r="G151" s="40">
        <v>43100</v>
      </c>
      <c r="H151" s="200"/>
      <c r="I151" s="39">
        <v>1846.98</v>
      </c>
      <c r="J151" s="41" t="s">
        <v>25</v>
      </c>
      <c r="K151" s="41" t="s">
        <v>25</v>
      </c>
      <c r="L151" s="41" t="s">
        <v>25</v>
      </c>
      <c r="M151" s="41" t="s">
        <v>25</v>
      </c>
      <c r="N151" s="32" t="s">
        <v>25</v>
      </c>
      <c r="O151" s="32" t="s">
        <v>25</v>
      </c>
      <c r="P151" s="39"/>
      <c r="Q151" s="139"/>
      <c r="R151" s="139"/>
      <c r="S151" s="139"/>
    </row>
    <row r="152" spans="1:19" s="5" customFormat="1" ht="19.5" customHeight="1" x14ac:dyDescent="0.2">
      <c r="A152" s="162"/>
      <c r="B152" s="162"/>
      <c r="C152" s="162"/>
      <c r="D152" s="135">
        <v>42723</v>
      </c>
      <c r="E152" s="135" t="s">
        <v>690</v>
      </c>
      <c r="F152" s="40">
        <v>42736</v>
      </c>
      <c r="G152" s="40">
        <v>42916</v>
      </c>
      <c r="H152" s="79"/>
      <c r="I152" s="39" t="s">
        <v>25</v>
      </c>
      <c r="J152" s="39" t="s">
        <v>25</v>
      </c>
      <c r="K152" s="39" t="s">
        <v>25</v>
      </c>
      <c r="L152" s="39" t="s">
        <v>25</v>
      </c>
      <c r="M152" s="39" t="s">
        <v>25</v>
      </c>
      <c r="N152" s="39" t="s">
        <v>25</v>
      </c>
      <c r="O152" s="39">
        <v>2107.96</v>
      </c>
      <c r="P152" s="39"/>
      <c r="Q152" s="138"/>
      <c r="R152" s="138">
        <f t="shared" ref="R152" si="53">O153/O152</f>
        <v>1.0339048179282337</v>
      </c>
      <c r="S152" s="138">
        <f t="shared" ref="S152" si="54">O153/(I151*1.18)</f>
        <v>0.99999706346099382</v>
      </c>
    </row>
    <row r="153" spans="1:19" s="5" customFormat="1" ht="19.5" customHeight="1" x14ac:dyDescent="0.2">
      <c r="A153" s="163"/>
      <c r="B153" s="163"/>
      <c r="C153" s="163"/>
      <c r="D153" s="136"/>
      <c r="E153" s="136"/>
      <c r="F153" s="40">
        <v>42917</v>
      </c>
      <c r="G153" s="40">
        <v>43100</v>
      </c>
      <c r="H153" s="79"/>
      <c r="I153" s="39" t="s">
        <v>25</v>
      </c>
      <c r="J153" s="39" t="s">
        <v>25</v>
      </c>
      <c r="K153" s="39" t="s">
        <v>25</v>
      </c>
      <c r="L153" s="39" t="s">
        <v>25</v>
      </c>
      <c r="M153" s="39" t="s">
        <v>25</v>
      </c>
      <c r="N153" s="39" t="s">
        <v>25</v>
      </c>
      <c r="O153" s="39">
        <v>2179.4299999999998</v>
      </c>
      <c r="P153" s="39"/>
      <c r="Q153" s="139"/>
      <c r="R153" s="139"/>
      <c r="S153" s="139"/>
    </row>
    <row r="154" spans="1:19" s="5" customFormat="1" ht="19.5" customHeight="1" x14ac:dyDescent="0.2">
      <c r="A154" s="161" t="s">
        <v>53</v>
      </c>
      <c r="B154" s="161" t="s">
        <v>473</v>
      </c>
      <c r="C154" s="161" t="s">
        <v>474</v>
      </c>
      <c r="D154" s="135">
        <v>42723</v>
      </c>
      <c r="E154" s="135" t="s">
        <v>613</v>
      </c>
      <c r="F154" s="40">
        <v>42736</v>
      </c>
      <c r="G154" s="40">
        <v>42916</v>
      </c>
      <c r="H154" s="168"/>
      <c r="I154" s="39">
        <v>2424.3000000000002</v>
      </c>
      <c r="J154" s="32" t="s">
        <v>25</v>
      </c>
      <c r="K154" s="32" t="s">
        <v>25</v>
      </c>
      <c r="L154" s="32" t="s">
        <v>25</v>
      </c>
      <c r="M154" s="32" t="s">
        <v>25</v>
      </c>
      <c r="N154" s="32" t="s">
        <v>25</v>
      </c>
      <c r="O154" s="39" t="s">
        <v>25</v>
      </c>
      <c r="P154" s="39"/>
      <c r="Q154" s="138">
        <f t="shared" si="52"/>
        <v>1.0676978921750608</v>
      </c>
      <c r="R154" s="138"/>
      <c r="S154" s="138"/>
    </row>
    <row r="155" spans="1:19" s="5" customFormat="1" ht="19.5" customHeight="1" x14ac:dyDescent="0.2">
      <c r="A155" s="163" t="s">
        <v>53</v>
      </c>
      <c r="B155" s="163" t="s">
        <v>360</v>
      </c>
      <c r="C155" s="163" t="s">
        <v>361</v>
      </c>
      <c r="D155" s="136"/>
      <c r="E155" s="136"/>
      <c r="F155" s="40">
        <v>42917</v>
      </c>
      <c r="G155" s="40">
        <v>43100</v>
      </c>
      <c r="H155" s="169"/>
      <c r="I155" s="39">
        <v>2588.42</v>
      </c>
      <c r="J155" s="32" t="s">
        <v>25</v>
      </c>
      <c r="K155" s="32" t="s">
        <v>25</v>
      </c>
      <c r="L155" s="32" t="s">
        <v>25</v>
      </c>
      <c r="M155" s="32" t="s">
        <v>25</v>
      </c>
      <c r="N155" s="32" t="s">
        <v>25</v>
      </c>
      <c r="O155" s="39" t="s">
        <v>25</v>
      </c>
      <c r="P155" s="39"/>
      <c r="Q155" s="139"/>
      <c r="R155" s="139"/>
      <c r="S155" s="139"/>
    </row>
    <row r="156" spans="1:19" s="5" customFormat="1" ht="19.5" customHeight="1" x14ac:dyDescent="0.2">
      <c r="A156" s="161" t="s">
        <v>53</v>
      </c>
      <c r="B156" s="161" t="s">
        <v>351</v>
      </c>
      <c r="C156" s="161" t="s">
        <v>475</v>
      </c>
      <c r="D156" s="135">
        <v>42723</v>
      </c>
      <c r="E156" s="135" t="s">
        <v>815</v>
      </c>
      <c r="F156" s="40">
        <v>42736</v>
      </c>
      <c r="G156" s="40">
        <v>42916</v>
      </c>
      <c r="H156" s="168"/>
      <c r="I156" s="39">
        <v>1631</v>
      </c>
      <c r="J156" s="32" t="s">
        <v>25</v>
      </c>
      <c r="K156" s="32" t="s">
        <v>25</v>
      </c>
      <c r="L156" s="32" t="s">
        <v>25</v>
      </c>
      <c r="M156" s="32" t="s">
        <v>25</v>
      </c>
      <c r="N156" s="32" t="s">
        <v>25</v>
      </c>
      <c r="O156" s="39" t="s">
        <v>25</v>
      </c>
      <c r="P156" s="39"/>
      <c r="Q156" s="138">
        <f t="shared" si="48"/>
        <v>1.0357142857142858</v>
      </c>
      <c r="R156" s="138"/>
      <c r="S156" s="138"/>
    </row>
    <row r="157" spans="1:19" s="5" customFormat="1" ht="19.5" customHeight="1" x14ac:dyDescent="0.2">
      <c r="A157" s="162"/>
      <c r="B157" s="162"/>
      <c r="C157" s="162"/>
      <c r="D157" s="136"/>
      <c r="E157" s="136"/>
      <c r="F157" s="40">
        <v>42917</v>
      </c>
      <c r="G157" s="40">
        <v>43100</v>
      </c>
      <c r="H157" s="169"/>
      <c r="I157" s="39">
        <v>1689.25</v>
      </c>
      <c r="J157" s="32" t="s">
        <v>25</v>
      </c>
      <c r="K157" s="32" t="s">
        <v>25</v>
      </c>
      <c r="L157" s="32" t="s">
        <v>25</v>
      </c>
      <c r="M157" s="32" t="s">
        <v>25</v>
      </c>
      <c r="N157" s="32" t="s">
        <v>25</v>
      </c>
      <c r="O157" s="39" t="s">
        <v>25</v>
      </c>
      <c r="P157" s="39"/>
      <c r="Q157" s="139"/>
      <c r="R157" s="139"/>
      <c r="S157" s="139"/>
    </row>
    <row r="158" spans="1:19" s="5" customFormat="1" ht="19.5" customHeight="1" x14ac:dyDescent="0.2">
      <c r="A158" s="162"/>
      <c r="B158" s="162"/>
      <c r="C158" s="162"/>
      <c r="D158" s="135">
        <v>42723</v>
      </c>
      <c r="E158" s="135" t="s">
        <v>690</v>
      </c>
      <c r="F158" s="40">
        <v>42736</v>
      </c>
      <c r="G158" s="40">
        <v>42916</v>
      </c>
      <c r="H158" s="135"/>
      <c r="I158" s="39" t="s">
        <v>25</v>
      </c>
      <c r="J158" s="32" t="s">
        <v>25</v>
      </c>
      <c r="K158" s="32" t="s">
        <v>25</v>
      </c>
      <c r="L158" s="32" t="s">
        <v>25</v>
      </c>
      <c r="M158" s="32" t="s">
        <v>25</v>
      </c>
      <c r="N158" s="32" t="s">
        <v>25</v>
      </c>
      <c r="O158" s="39">
        <v>1583.23</v>
      </c>
      <c r="P158" s="39"/>
      <c r="Q158" s="138"/>
      <c r="R158" s="138">
        <f t="shared" si="38"/>
        <v>1.0339937974899414</v>
      </c>
      <c r="S158" s="138">
        <f t="shared" si="39"/>
        <v>0.82127009529351869</v>
      </c>
    </row>
    <row r="159" spans="1:19" s="5" customFormat="1" ht="19.5" customHeight="1" x14ac:dyDescent="0.2">
      <c r="A159" s="163" t="s">
        <v>53</v>
      </c>
      <c r="B159" s="163" t="s">
        <v>351</v>
      </c>
      <c r="C159" s="163" t="s">
        <v>352</v>
      </c>
      <c r="D159" s="136"/>
      <c r="E159" s="136"/>
      <c r="F159" s="40">
        <v>42917</v>
      </c>
      <c r="G159" s="40">
        <v>43100</v>
      </c>
      <c r="H159" s="136"/>
      <c r="I159" s="39" t="s">
        <v>25</v>
      </c>
      <c r="J159" s="32" t="s">
        <v>25</v>
      </c>
      <c r="K159" s="32" t="s">
        <v>25</v>
      </c>
      <c r="L159" s="32" t="s">
        <v>25</v>
      </c>
      <c r="M159" s="32" t="s">
        <v>25</v>
      </c>
      <c r="N159" s="32" t="s">
        <v>25</v>
      </c>
      <c r="O159" s="39">
        <v>1637.05</v>
      </c>
      <c r="P159" s="39"/>
      <c r="Q159" s="139"/>
      <c r="R159" s="139"/>
      <c r="S159" s="139"/>
    </row>
    <row r="160" spans="1:19" s="5" customFormat="1" ht="19.5" customHeight="1" x14ac:dyDescent="0.2">
      <c r="A160" s="161" t="s">
        <v>53</v>
      </c>
      <c r="B160" s="161" t="s">
        <v>318</v>
      </c>
      <c r="C160" s="161" t="s">
        <v>633</v>
      </c>
      <c r="D160" s="135">
        <v>42723</v>
      </c>
      <c r="E160" s="135" t="s">
        <v>816</v>
      </c>
      <c r="F160" s="40">
        <v>42736</v>
      </c>
      <c r="G160" s="40">
        <v>42916</v>
      </c>
      <c r="H160" s="168"/>
      <c r="I160" s="39">
        <v>1875.56</v>
      </c>
      <c r="J160" s="32" t="s">
        <v>25</v>
      </c>
      <c r="K160" s="32" t="s">
        <v>25</v>
      </c>
      <c r="L160" s="32" t="s">
        <v>25</v>
      </c>
      <c r="M160" s="32" t="s">
        <v>25</v>
      </c>
      <c r="N160" s="32" t="s">
        <v>25</v>
      </c>
      <c r="O160" s="32" t="s">
        <v>25</v>
      </c>
      <c r="P160" s="43"/>
      <c r="Q160" s="138">
        <f t="shared" ref="Q160" si="55">I161/I160</f>
        <v>1.0242914116317259</v>
      </c>
      <c r="R160" s="138"/>
      <c r="S160" s="138"/>
    </row>
    <row r="161" spans="1:20" s="5" customFormat="1" ht="19.5" customHeight="1" x14ac:dyDescent="0.2">
      <c r="A161" s="162"/>
      <c r="B161" s="162"/>
      <c r="C161" s="162"/>
      <c r="D161" s="136"/>
      <c r="E161" s="136"/>
      <c r="F161" s="40">
        <v>42917</v>
      </c>
      <c r="G161" s="40">
        <v>43100</v>
      </c>
      <c r="H161" s="169"/>
      <c r="I161" s="39">
        <v>1921.12</v>
      </c>
      <c r="J161" s="32" t="s">
        <v>25</v>
      </c>
      <c r="K161" s="32" t="s">
        <v>25</v>
      </c>
      <c r="L161" s="32" t="s">
        <v>25</v>
      </c>
      <c r="M161" s="32" t="s">
        <v>25</v>
      </c>
      <c r="N161" s="32" t="s">
        <v>25</v>
      </c>
      <c r="O161" s="32" t="s">
        <v>25</v>
      </c>
      <c r="P161" s="43"/>
      <c r="Q161" s="139"/>
      <c r="R161" s="139"/>
      <c r="S161" s="139"/>
    </row>
    <row r="162" spans="1:20" s="5" customFormat="1" ht="19.5" customHeight="1" x14ac:dyDescent="0.2">
      <c r="A162" s="162"/>
      <c r="B162" s="162"/>
      <c r="C162" s="162"/>
      <c r="D162" s="135">
        <v>42723</v>
      </c>
      <c r="E162" s="135" t="s">
        <v>690</v>
      </c>
      <c r="F162" s="40">
        <v>42736</v>
      </c>
      <c r="G162" s="40">
        <v>42916</v>
      </c>
      <c r="H162" s="135"/>
      <c r="I162" s="39" t="s">
        <v>25</v>
      </c>
      <c r="J162" s="32" t="s">
        <v>25</v>
      </c>
      <c r="K162" s="32" t="s">
        <v>25</v>
      </c>
      <c r="L162" s="32" t="s">
        <v>25</v>
      </c>
      <c r="M162" s="32" t="s">
        <v>25</v>
      </c>
      <c r="N162" s="32" t="s">
        <v>25</v>
      </c>
      <c r="O162" s="39">
        <v>1880.56</v>
      </c>
      <c r="P162" s="43"/>
      <c r="Q162" s="138"/>
      <c r="R162" s="138">
        <f t="shared" si="38"/>
        <v>1.0379993193516825</v>
      </c>
      <c r="S162" s="138">
        <f t="shared" si="39"/>
        <v>0.86108844699349119</v>
      </c>
    </row>
    <row r="163" spans="1:20" s="5" customFormat="1" ht="19.5" customHeight="1" x14ac:dyDescent="0.2">
      <c r="A163" s="163"/>
      <c r="B163" s="163" t="s">
        <v>355</v>
      </c>
      <c r="C163" s="163" t="s">
        <v>356</v>
      </c>
      <c r="D163" s="136"/>
      <c r="E163" s="136"/>
      <c r="F163" s="40">
        <v>42917</v>
      </c>
      <c r="G163" s="40">
        <v>43100</v>
      </c>
      <c r="H163" s="136"/>
      <c r="I163" s="39" t="s">
        <v>25</v>
      </c>
      <c r="J163" s="32" t="s">
        <v>25</v>
      </c>
      <c r="K163" s="32" t="s">
        <v>25</v>
      </c>
      <c r="L163" s="32" t="s">
        <v>25</v>
      </c>
      <c r="M163" s="32" t="s">
        <v>25</v>
      </c>
      <c r="N163" s="32" t="s">
        <v>25</v>
      </c>
      <c r="O163" s="39">
        <v>1952.02</v>
      </c>
      <c r="P163" s="43"/>
      <c r="Q163" s="139"/>
      <c r="R163" s="139"/>
      <c r="S163" s="139"/>
    </row>
    <row r="164" spans="1:20" s="5" customFormat="1" ht="19.5" customHeight="1" x14ac:dyDescent="0.2">
      <c r="A164" s="161" t="s">
        <v>53</v>
      </c>
      <c r="B164" s="161" t="s">
        <v>355</v>
      </c>
      <c r="C164" s="161" t="s">
        <v>356</v>
      </c>
      <c r="D164" s="135">
        <v>42723</v>
      </c>
      <c r="E164" s="135" t="s">
        <v>783</v>
      </c>
      <c r="F164" s="40">
        <v>42736</v>
      </c>
      <c r="G164" s="40">
        <v>42916</v>
      </c>
      <c r="H164" s="168"/>
      <c r="I164" s="39">
        <v>2320</v>
      </c>
      <c r="J164" s="32" t="s">
        <v>25</v>
      </c>
      <c r="K164" s="32" t="s">
        <v>25</v>
      </c>
      <c r="L164" s="32" t="s">
        <v>25</v>
      </c>
      <c r="M164" s="32" t="s">
        <v>25</v>
      </c>
      <c r="N164" s="32" t="s">
        <v>25</v>
      </c>
      <c r="O164" s="32" t="s">
        <v>25</v>
      </c>
      <c r="P164" s="133" t="s">
        <v>78</v>
      </c>
      <c r="Q164" s="138">
        <f t="shared" ref="Q164:Q172" si="56">I165/I164</f>
        <v>1.0189051724137932</v>
      </c>
      <c r="R164" s="138"/>
      <c r="S164" s="138"/>
    </row>
    <row r="165" spans="1:20" s="5" customFormat="1" ht="19.5" customHeight="1" x14ac:dyDescent="0.2">
      <c r="A165" s="162"/>
      <c r="B165" s="162"/>
      <c r="C165" s="162"/>
      <c r="D165" s="136"/>
      <c r="E165" s="136"/>
      <c r="F165" s="40">
        <v>42917</v>
      </c>
      <c r="G165" s="40">
        <v>43100</v>
      </c>
      <c r="H165" s="174"/>
      <c r="I165" s="39">
        <v>2363.86</v>
      </c>
      <c r="J165" s="32" t="s">
        <v>25</v>
      </c>
      <c r="K165" s="32" t="s">
        <v>25</v>
      </c>
      <c r="L165" s="32" t="s">
        <v>25</v>
      </c>
      <c r="M165" s="32" t="s">
        <v>25</v>
      </c>
      <c r="N165" s="32" t="s">
        <v>25</v>
      </c>
      <c r="O165" s="32" t="s">
        <v>25</v>
      </c>
      <c r="P165" s="134"/>
      <c r="Q165" s="139"/>
      <c r="R165" s="139"/>
      <c r="S165" s="139"/>
    </row>
    <row r="166" spans="1:20" s="5" customFormat="1" ht="19.5" customHeight="1" x14ac:dyDescent="0.2">
      <c r="A166" s="162"/>
      <c r="B166" s="162"/>
      <c r="C166" s="162"/>
      <c r="D166" s="135">
        <v>42723</v>
      </c>
      <c r="E166" s="135" t="s">
        <v>690</v>
      </c>
      <c r="F166" s="40">
        <v>42736</v>
      </c>
      <c r="G166" s="40">
        <v>42916</v>
      </c>
      <c r="H166" s="174"/>
      <c r="I166" s="39" t="s">
        <v>25</v>
      </c>
      <c r="J166" s="32" t="s">
        <v>25</v>
      </c>
      <c r="K166" s="32" t="s">
        <v>25</v>
      </c>
      <c r="L166" s="32" t="s">
        <v>25</v>
      </c>
      <c r="M166" s="32" t="s">
        <v>25</v>
      </c>
      <c r="N166" s="32" t="s">
        <v>25</v>
      </c>
      <c r="O166" s="39">
        <v>2274.91</v>
      </c>
      <c r="P166" s="134"/>
      <c r="Q166" s="138"/>
      <c r="R166" s="138">
        <f t="shared" ref="R166:R178" si="57">O167/O166</f>
        <v>1.0340013451081582</v>
      </c>
      <c r="S166" s="138">
        <f t="shared" ref="S166:S178" si="58">O167/(I165*1.18)</f>
        <v>0.84329895931489252</v>
      </c>
    </row>
    <row r="167" spans="1:20" s="5" customFormat="1" ht="19.5" customHeight="1" x14ac:dyDescent="0.2">
      <c r="A167" s="163"/>
      <c r="B167" s="163" t="s">
        <v>355</v>
      </c>
      <c r="C167" s="163" t="s">
        <v>356</v>
      </c>
      <c r="D167" s="136"/>
      <c r="E167" s="136"/>
      <c r="F167" s="40">
        <v>42917</v>
      </c>
      <c r="G167" s="40">
        <v>43100</v>
      </c>
      <c r="H167" s="169"/>
      <c r="I167" s="39" t="s">
        <v>25</v>
      </c>
      <c r="J167" s="41" t="s">
        <v>25</v>
      </c>
      <c r="K167" s="41" t="s">
        <v>25</v>
      </c>
      <c r="L167" s="41" t="s">
        <v>25</v>
      </c>
      <c r="M167" s="41" t="s">
        <v>25</v>
      </c>
      <c r="N167" s="41" t="s">
        <v>25</v>
      </c>
      <c r="O167" s="39">
        <v>2352.2600000000002</v>
      </c>
      <c r="P167" s="137"/>
      <c r="Q167" s="139"/>
      <c r="R167" s="139"/>
      <c r="S167" s="139"/>
    </row>
    <row r="168" spans="1:20" s="5" customFormat="1" ht="19.5" customHeight="1" x14ac:dyDescent="0.2">
      <c r="A168" s="161" t="s">
        <v>53</v>
      </c>
      <c r="B168" s="161" t="s">
        <v>343</v>
      </c>
      <c r="C168" s="161" t="s">
        <v>477</v>
      </c>
      <c r="D168" s="135">
        <v>42723</v>
      </c>
      <c r="E168" s="135" t="s">
        <v>784</v>
      </c>
      <c r="F168" s="40">
        <v>42736</v>
      </c>
      <c r="G168" s="40">
        <v>42916</v>
      </c>
      <c r="H168" s="168"/>
      <c r="I168" s="39">
        <v>4102</v>
      </c>
      <c r="J168" s="41" t="s">
        <v>25</v>
      </c>
      <c r="K168" s="41" t="s">
        <v>25</v>
      </c>
      <c r="L168" s="41" t="s">
        <v>25</v>
      </c>
      <c r="M168" s="41" t="s">
        <v>25</v>
      </c>
      <c r="N168" s="41" t="s">
        <v>25</v>
      </c>
      <c r="O168" s="41" t="s">
        <v>25</v>
      </c>
      <c r="P168" s="39"/>
      <c r="Q168" s="138">
        <f>I169/I168</f>
        <v>1.0281277425646027</v>
      </c>
      <c r="R168" s="138"/>
      <c r="S168" s="138"/>
    </row>
    <row r="169" spans="1:20" s="5" customFormat="1" ht="19.5" customHeight="1" x14ac:dyDescent="0.2">
      <c r="A169" s="162"/>
      <c r="B169" s="162"/>
      <c r="C169" s="162"/>
      <c r="D169" s="170"/>
      <c r="E169" s="170"/>
      <c r="F169" s="40">
        <v>42917</v>
      </c>
      <c r="G169" s="40">
        <v>43100</v>
      </c>
      <c r="H169" s="174"/>
      <c r="I169" s="39">
        <v>4217.38</v>
      </c>
      <c r="J169" s="41" t="s">
        <v>25</v>
      </c>
      <c r="K169" s="41" t="s">
        <v>25</v>
      </c>
      <c r="L169" s="41" t="s">
        <v>25</v>
      </c>
      <c r="M169" s="41" t="s">
        <v>25</v>
      </c>
      <c r="N169" s="41" t="s">
        <v>25</v>
      </c>
      <c r="O169" s="41" t="s">
        <v>25</v>
      </c>
      <c r="P169" s="39"/>
      <c r="Q169" s="139"/>
      <c r="R169" s="139"/>
      <c r="S169" s="139"/>
    </row>
    <row r="170" spans="1:20" s="5" customFormat="1" ht="19.5" customHeight="1" x14ac:dyDescent="0.2">
      <c r="A170" s="162"/>
      <c r="B170" s="162"/>
      <c r="C170" s="162"/>
      <c r="D170" s="135">
        <v>42723</v>
      </c>
      <c r="E170" s="135" t="s">
        <v>690</v>
      </c>
      <c r="F170" s="40">
        <v>42736</v>
      </c>
      <c r="G170" s="40">
        <v>42916</v>
      </c>
      <c r="H170" s="174"/>
      <c r="I170" s="39" t="s">
        <v>25</v>
      </c>
      <c r="J170" s="41" t="s">
        <v>25</v>
      </c>
      <c r="K170" s="41" t="s">
        <v>25</v>
      </c>
      <c r="L170" s="41" t="s">
        <v>25</v>
      </c>
      <c r="M170" s="41" t="s">
        <v>25</v>
      </c>
      <c r="N170" s="41" t="s">
        <v>25</v>
      </c>
      <c r="O170" s="39">
        <v>2827.7</v>
      </c>
      <c r="P170" s="39"/>
      <c r="Q170" s="138"/>
      <c r="R170" s="138">
        <f t="shared" si="57"/>
        <v>1.033999363440252</v>
      </c>
      <c r="S170" s="138">
        <f t="shared" si="58"/>
        <v>0.58752839641544663</v>
      </c>
      <c r="T170" s="5">
        <f t="shared" ref="T170:T182" si="59">O170/1.18</f>
        <v>2396.3559322033898</v>
      </c>
    </row>
    <row r="171" spans="1:20" s="5" customFormat="1" ht="19.5" customHeight="1" x14ac:dyDescent="0.2">
      <c r="A171" s="163" t="s">
        <v>53</v>
      </c>
      <c r="B171" s="163" t="s">
        <v>345</v>
      </c>
      <c r="C171" s="163" t="s">
        <v>344</v>
      </c>
      <c r="D171" s="170"/>
      <c r="E171" s="170"/>
      <c r="F171" s="40">
        <v>42917</v>
      </c>
      <c r="G171" s="40">
        <v>43100</v>
      </c>
      <c r="H171" s="169"/>
      <c r="I171" s="39" t="s">
        <v>25</v>
      </c>
      <c r="J171" s="41" t="s">
        <v>25</v>
      </c>
      <c r="K171" s="41" t="s">
        <v>25</v>
      </c>
      <c r="L171" s="41" t="s">
        <v>25</v>
      </c>
      <c r="M171" s="41" t="s">
        <v>25</v>
      </c>
      <c r="N171" s="41" t="s">
        <v>25</v>
      </c>
      <c r="O171" s="39">
        <v>2923.84</v>
      </c>
      <c r="P171" s="39"/>
      <c r="Q171" s="139"/>
      <c r="R171" s="139"/>
      <c r="S171" s="139"/>
      <c r="T171" s="5">
        <f t="shared" si="59"/>
        <v>2477.8305084745766</v>
      </c>
    </row>
    <row r="172" spans="1:20" s="5" customFormat="1" ht="19.5" customHeight="1" x14ac:dyDescent="0.2">
      <c r="A172" s="161" t="s">
        <v>53</v>
      </c>
      <c r="B172" s="161" t="s">
        <v>631</v>
      </c>
      <c r="C172" s="161" t="s">
        <v>358</v>
      </c>
      <c r="D172" s="135">
        <v>42723</v>
      </c>
      <c r="E172" s="135" t="s">
        <v>784</v>
      </c>
      <c r="F172" s="40">
        <v>42736</v>
      </c>
      <c r="G172" s="40">
        <v>42916</v>
      </c>
      <c r="H172" s="168"/>
      <c r="I172" s="39">
        <v>2501</v>
      </c>
      <c r="J172" s="41" t="s">
        <v>25</v>
      </c>
      <c r="K172" s="41" t="s">
        <v>25</v>
      </c>
      <c r="L172" s="41" t="s">
        <v>25</v>
      </c>
      <c r="M172" s="41" t="s">
        <v>25</v>
      </c>
      <c r="N172" s="41" t="s">
        <v>25</v>
      </c>
      <c r="O172" s="41" t="s">
        <v>25</v>
      </c>
      <c r="P172" s="43"/>
      <c r="Q172" s="138">
        <f t="shared" si="56"/>
        <v>1.0300559776089564</v>
      </c>
      <c r="R172" s="138"/>
      <c r="S172" s="138"/>
      <c r="T172" s="5" t="e">
        <f t="shared" si="59"/>
        <v>#VALUE!</v>
      </c>
    </row>
    <row r="173" spans="1:20" s="5" customFormat="1" ht="19.5" customHeight="1" x14ac:dyDescent="0.2">
      <c r="A173" s="162"/>
      <c r="B173" s="162"/>
      <c r="C173" s="162"/>
      <c r="D173" s="170"/>
      <c r="E173" s="170"/>
      <c r="F173" s="40">
        <v>42917</v>
      </c>
      <c r="G173" s="40">
        <v>43100</v>
      </c>
      <c r="H173" s="174"/>
      <c r="I173" s="39">
        <v>2576.17</v>
      </c>
      <c r="J173" s="41" t="s">
        <v>25</v>
      </c>
      <c r="K173" s="41" t="s">
        <v>25</v>
      </c>
      <c r="L173" s="41" t="s">
        <v>25</v>
      </c>
      <c r="M173" s="41" t="s">
        <v>25</v>
      </c>
      <c r="N173" s="41" t="s">
        <v>25</v>
      </c>
      <c r="O173" s="41" t="s">
        <v>25</v>
      </c>
      <c r="P173" s="43"/>
      <c r="Q173" s="139"/>
      <c r="R173" s="139"/>
      <c r="S173" s="139"/>
      <c r="T173" s="5" t="e">
        <f t="shared" si="59"/>
        <v>#VALUE!</v>
      </c>
    </row>
    <row r="174" spans="1:20" s="5" customFormat="1" ht="19.5" customHeight="1" x14ac:dyDescent="0.2">
      <c r="A174" s="162"/>
      <c r="B174" s="162"/>
      <c r="C174" s="162"/>
      <c r="D174" s="135">
        <v>42723</v>
      </c>
      <c r="E174" s="135" t="s">
        <v>690</v>
      </c>
      <c r="F174" s="40">
        <v>42736</v>
      </c>
      <c r="G174" s="40">
        <v>42916</v>
      </c>
      <c r="H174" s="174"/>
      <c r="I174" s="39" t="s">
        <v>25</v>
      </c>
      <c r="J174" s="41" t="s">
        <v>25</v>
      </c>
      <c r="K174" s="41" t="s">
        <v>25</v>
      </c>
      <c r="L174" s="41" t="s">
        <v>25</v>
      </c>
      <c r="M174" s="41" t="s">
        <v>25</v>
      </c>
      <c r="N174" s="41" t="s">
        <v>25</v>
      </c>
      <c r="O174" s="39">
        <v>1849.96</v>
      </c>
      <c r="P174" s="43"/>
      <c r="Q174" s="138"/>
      <c r="R174" s="138">
        <f t="shared" si="57"/>
        <v>1.040000864883565</v>
      </c>
      <c r="S174" s="138">
        <f t="shared" si="58"/>
        <v>0.63290643718046036</v>
      </c>
      <c r="T174" s="5">
        <f t="shared" si="59"/>
        <v>1567.7627118644068</v>
      </c>
    </row>
    <row r="175" spans="1:20" s="5" customFormat="1" ht="19.5" customHeight="1" x14ac:dyDescent="0.2">
      <c r="A175" s="163"/>
      <c r="B175" s="163" t="s">
        <v>357</v>
      </c>
      <c r="C175" s="163" t="s">
        <v>358</v>
      </c>
      <c r="D175" s="170"/>
      <c r="E175" s="170"/>
      <c r="F175" s="40">
        <v>42917</v>
      </c>
      <c r="G175" s="40">
        <v>43100</v>
      </c>
      <c r="H175" s="169"/>
      <c r="I175" s="39" t="s">
        <v>25</v>
      </c>
      <c r="J175" s="41" t="s">
        <v>25</v>
      </c>
      <c r="K175" s="41" t="s">
        <v>25</v>
      </c>
      <c r="L175" s="41" t="s">
        <v>25</v>
      </c>
      <c r="M175" s="41" t="s">
        <v>25</v>
      </c>
      <c r="N175" s="41" t="s">
        <v>25</v>
      </c>
      <c r="O175" s="39">
        <v>1923.96</v>
      </c>
      <c r="P175" s="43"/>
      <c r="Q175" s="139"/>
      <c r="R175" s="139"/>
      <c r="S175" s="139"/>
      <c r="T175" s="5">
        <f t="shared" si="59"/>
        <v>1630.4745762711866</v>
      </c>
    </row>
    <row r="176" spans="1:20" s="5" customFormat="1" ht="19.5" customHeight="1" x14ac:dyDescent="0.2">
      <c r="A176" s="161" t="s">
        <v>53</v>
      </c>
      <c r="B176" s="161" t="s">
        <v>630</v>
      </c>
      <c r="C176" s="161" t="s">
        <v>358</v>
      </c>
      <c r="D176" s="135">
        <v>42723</v>
      </c>
      <c r="E176" s="135" t="s">
        <v>784</v>
      </c>
      <c r="F176" s="40">
        <v>42736</v>
      </c>
      <c r="G176" s="40">
        <v>42916</v>
      </c>
      <c r="H176" s="168"/>
      <c r="I176" s="39">
        <v>2501</v>
      </c>
      <c r="J176" s="41" t="s">
        <v>25</v>
      </c>
      <c r="K176" s="41" t="s">
        <v>25</v>
      </c>
      <c r="L176" s="41" t="s">
        <v>25</v>
      </c>
      <c r="M176" s="41" t="s">
        <v>25</v>
      </c>
      <c r="N176" s="41" t="s">
        <v>25</v>
      </c>
      <c r="O176" s="41" t="s">
        <v>25</v>
      </c>
      <c r="P176" s="43"/>
      <c r="Q176" s="138">
        <f t="shared" ref="Q176:Q192" si="60">I177/I176</f>
        <v>1.0300559776089564</v>
      </c>
      <c r="R176" s="138"/>
      <c r="S176" s="138"/>
      <c r="T176" s="5" t="e">
        <f t="shared" si="59"/>
        <v>#VALUE!</v>
      </c>
    </row>
    <row r="177" spans="1:20" s="5" customFormat="1" ht="19.5" customHeight="1" x14ac:dyDescent="0.2">
      <c r="A177" s="162"/>
      <c r="B177" s="162"/>
      <c r="C177" s="162"/>
      <c r="D177" s="170"/>
      <c r="E177" s="170"/>
      <c r="F177" s="40">
        <v>42917</v>
      </c>
      <c r="G177" s="40">
        <v>43100</v>
      </c>
      <c r="H177" s="174"/>
      <c r="I177" s="39">
        <v>2576.17</v>
      </c>
      <c r="J177" s="41" t="s">
        <v>25</v>
      </c>
      <c r="K177" s="41" t="s">
        <v>25</v>
      </c>
      <c r="L177" s="41" t="s">
        <v>25</v>
      </c>
      <c r="M177" s="41" t="s">
        <v>25</v>
      </c>
      <c r="N177" s="41" t="s">
        <v>25</v>
      </c>
      <c r="O177" s="41" t="s">
        <v>25</v>
      </c>
      <c r="P177" s="43"/>
      <c r="Q177" s="139"/>
      <c r="R177" s="139"/>
      <c r="S177" s="139"/>
      <c r="T177" s="5" t="e">
        <f t="shared" si="59"/>
        <v>#VALUE!</v>
      </c>
    </row>
    <row r="178" spans="1:20" s="5" customFormat="1" ht="19.5" customHeight="1" x14ac:dyDescent="0.2">
      <c r="A178" s="162"/>
      <c r="B178" s="162"/>
      <c r="C178" s="162"/>
      <c r="D178" s="135">
        <v>42723</v>
      </c>
      <c r="E178" s="135" t="s">
        <v>690</v>
      </c>
      <c r="F178" s="40">
        <v>42736</v>
      </c>
      <c r="G178" s="40">
        <v>42916</v>
      </c>
      <c r="H178" s="174"/>
      <c r="I178" s="39" t="s">
        <v>25</v>
      </c>
      <c r="J178" s="41" t="s">
        <v>25</v>
      </c>
      <c r="K178" s="41" t="s">
        <v>25</v>
      </c>
      <c r="L178" s="41" t="s">
        <v>25</v>
      </c>
      <c r="M178" s="41" t="s">
        <v>25</v>
      </c>
      <c r="N178" s="41" t="s">
        <v>25</v>
      </c>
      <c r="O178" s="39">
        <v>2477.39</v>
      </c>
      <c r="P178" s="43"/>
      <c r="Q178" s="138"/>
      <c r="R178" s="138">
        <f t="shared" si="57"/>
        <v>1.0339994914002237</v>
      </c>
      <c r="S178" s="138">
        <f t="shared" si="58"/>
        <v>0.84267125491705164</v>
      </c>
      <c r="T178" s="5">
        <f t="shared" si="59"/>
        <v>2099.4830508474574</v>
      </c>
    </row>
    <row r="179" spans="1:20" s="5" customFormat="1" ht="19.5" customHeight="1" x14ac:dyDescent="0.2">
      <c r="A179" s="163"/>
      <c r="B179" s="163" t="s">
        <v>357</v>
      </c>
      <c r="C179" s="163" t="s">
        <v>358</v>
      </c>
      <c r="D179" s="136"/>
      <c r="E179" s="136"/>
      <c r="F179" s="40">
        <v>42917</v>
      </c>
      <c r="G179" s="40">
        <v>43100</v>
      </c>
      <c r="H179" s="169"/>
      <c r="I179" s="39" t="s">
        <v>25</v>
      </c>
      <c r="J179" s="41" t="s">
        <v>25</v>
      </c>
      <c r="K179" s="41" t="s">
        <v>25</v>
      </c>
      <c r="L179" s="41" t="s">
        <v>25</v>
      </c>
      <c r="M179" s="41" t="s">
        <v>25</v>
      </c>
      <c r="N179" s="41" t="s">
        <v>25</v>
      </c>
      <c r="O179" s="39">
        <v>2561.62</v>
      </c>
      <c r="P179" s="43"/>
      <c r="Q179" s="139"/>
      <c r="R179" s="139"/>
      <c r="S179" s="139"/>
      <c r="T179" s="5">
        <f t="shared" si="59"/>
        <v>2170.8644067796608</v>
      </c>
    </row>
    <row r="180" spans="1:20" s="5" customFormat="1" ht="19.5" customHeight="1" x14ac:dyDescent="0.2">
      <c r="A180" s="161" t="s">
        <v>53</v>
      </c>
      <c r="B180" s="161" t="s">
        <v>376</v>
      </c>
      <c r="C180" s="161" t="s">
        <v>477</v>
      </c>
      <c r="D180" s="135">
        <v>42723</v>
      </c>
      <c r="E180" s="135" t="s">
        <v>784</v>
      </c>
      <c r="F180" s="40">
        <v>42736</v>
      </c>
      <c r="G180" s="40">
        <v>42916</v>
      </c>
      <c r="H180" s="168"/>
      <c r="I180" s="39">
        <v>1777.4</v>
      </c>
      <c r="J180" s="41" t="s">
        <v>25</v>
      </c>
      <c r="K180" s="41" t="s">
        <v>25</v>
      </c>
      <c r="L180" s="41" t="s">
        <v>25</v>
      </c>
      <c r="M180" s="41" t="s">
        <v>25</v>
      </c>
      <c r="N180" s="41" t="s">
        <v>25</v>
      </c>
      <c r="O180" s="39" t="s">
        <v>25</v>
      </c>
      <c r="P180" s="39"/>
      <c r="Q180" s="138">
        <f>I181/I180</f>
        <v>1.0106110048385282</v>
      </c>
      <c r="R180" s="138"/>
      <c r="S180" s="138"/>
      <c r="T180" s="5" t="e">
        <f t="shared" si="59"/>
        <v>#VALUE!</v>
      </c>
    </row>
    <row r="181" spans="1:20" s="5" customFormat="1" ht="19.5" customHeight="1" x14ac:dyDescent="0.2">
      <c r="A181" s="162"/>
      <c r="B181" s="162"/>
      <c r="C181" s="162"/>
      <c r="D181" s="170"/>
      <c r="E181" s="170"/>
      <c r="F181" s="40">
        <v>42917</v>
      </c>
      <c r="G181" s="40">
        <v>43100</v>
      </c>
      <c r="H181" s="174"/>
      <c r="I181" s="39">
        <v>1796.26</v>
      </c>
      <c r="J181" s="41" t="s">
        <v>25</v>
      </c>
      <c r="K181" s="41" t="s">
        <v>25</v>
      </c>
      <c r="L181" s="41" t="s">
        <v>25</v>
      </c>
      <c r="M181" s="41" t="s">
        <v>25</v>
      </c>
      <c r="N181" s="41" t="s">
        <v>25</v>
      </c>
      <c r="O181" s="39" t="s">
        <v>25</v>
      </c>
      <c r="P181" s="39"/>
      <c r="Q181" s="139"/>
      <c r="R181" s="139"/>
      <c r="S181" s="139"/>
      <c r="T181" s="5" t="e">
        <f t="shared" si="59"/>
        <v>#VALUE!</v>
      </c>
    </row>
    <row r="182" spans="1:20" s="5" customFormat="1" ht="19.5" customHeight="1" x14ac:dyDescent="0.2">
      <c r="A182" s="162"/>
      <c r="B182" s="162"/>
      <c r="C182" s="162"/>
      <c r="D182" s="135">
        <v>42723</v>
      </c>
      <c r="E182" s="135" t="s">
        <v>690</v>
      </c>
      <c r="F182" s="40">
        <v>42736</v>
      </c>
      <c r="G182" s="40">
        <v>42916</v>
      </c>
      <c r="H182" s="174"/>
      <c r="I182" s="39" t="s">
        <v>25</v>
      </c>
      <c r="J182" s="41" t="s">
        <v>25</v>
      </c>
      <c r="K182" s="41" t="s">
        <v>25</v>
      </c>
      <c r="L182" s="41" t="s">
        <v>25</v>
      </c>
      <c r="M182" s="41" t="s">
        <v>25</v>
      </c>
      <c r="N182" s="41" t="s">
        <v>25</v>
      </c>
      <c r="O182" s="39">
        <v>2097.33</v>
      </c>
      <c r="P182" s="39"/>
      <c r="Q182" s="138"/>
      <c r="R182" s="138">
        <f>O183/O182</f>
        <v>1.0106087263330044</v>
      </c>
      <c r="S182" s="138">
        <f>O183/(I181*1.18)</f>
        <v>0.9999967918275392</v>
      </c>
      <c r="T182" s="5">
        <f t="shared" si="59"/>
        <v>1777.3983050847457</v>
      </c>
    </row>
    <row r="183" spans="1:20" s="5" customFormat="1" ht="19.5" customHeight="1" x14ac:dyDescent="0.2">
      <c r="A183" s="163"/>
      <c r="B183" s="163" t="s">
        <v>368</v>
      </c>
      <c r="C183" s="163" t="s">
        <v>344</v>
      </c>
      <c r="D183" s="170"/>
      <c r="E183" s="170"/>
      <c r="F183" s="40">
        <v>42917</v>
      </c>
      <c r="G183" s="40">
        <v>43100</v>
      </c>
      <c r="H183" s="169"/>
      <c r="I183" s="39" t="s">
        <v>25</v>
      </c>
      <c r="J183" s="41" t="s">
        <v>25</v>
      </c>
      <c r="K183" s="41" t="s">
        <v>25</v>
      </c>
      <c r="L183" s="41" t="s">
        <v>25</v>
      </c>
      <c r="M183" s="41" t="s">
        <v>25</v>
      </c>
      <c r="N183" s="41" t="s">
        <v>25</v>
      </c>
      <c r="O183" s="39">
        <v>2119.58</v>
      </c>
      <c r="P183" s="39"/>
      <c r="Q183" s="139"/>
      <c r="R183" s="139"/>
      <c r="S183" s="139"/>
      <c r="T183" s="5">
        <f t="shared" ref="T183:T189" si="61">O183/1.18</f>
        <v>1796.2542372881355</v>
      </c>
    </row>
    <row r="184" spans="1:20" s="5" customFormat="1" ht="19.5" customHeight="1" x14ac:dyDescent="0.2">
      <c r="A184" s="161" t="s">
        <v>53</v>
      </c>
      <c r="B184" s="161" t="s">
        <v>484</v>
      </c>
      <c r="C184" s="161" t="s">
        <v>358</v>
      </c>
      <c r="D184" s="135">
        <v>42723</v>
      </c>
      <c r="E184" s="135" t="s">
        <v>784</v>
      </c>
      <c r="F184" s="40">
        <v>42736</v>
      </c>
      <c r="G184" s="40">
        <v>42916</v>
      </c>
      <c r="H184" s="168"/>
      <c r="I184" s="39">
        <v>2936.84</v>
      </c>
      <c r="J184" s="41" t="s">
        <v>25</v>
      </c>
      <c r="K184" s="41" t="s">
        <v>25</v>
      </c>
      <c r="L184" s="41" t="s">
        <v>25</v>
      </c>
      <c r="M184" s="41" t="s">
        <v>25</v>
      </c>
      <c r="N184" s="41" t="s">
        <v>25</v>
      </c>
      <c r="O184" s="41" t="s">
        <v>25</v>
      </c>
      <c r="P184" s="133" t="s">
        <v>78</v>
      </c>
      <c r="Q184" s="138">
        <f t="shared" si="60"/>
        <v>1.0301037850206343</v>
      </c>
      <c r="R184" s="138"/>
      <c r="S184" s="138"/>
      <c r="T184" s="5" t="e">
        <f t="shared" si="61"/>
        <v>#VALUE!</v>
      </c>
    </row>
    <row r="185" spans="1:20" s="5" customFormat="1" ht="19.5" customHeight="1" x14ac:dyDescent="0.2">
      <c r="A185" s="162"/>
      <c r="B185" s="162"/>
      <c r="C185" s="162"/>
      <c r="D185" s="170"/>
      <c r="E185" s="170"/>
      <c r="F185" s="40">
        <v>42917</v>
      </c>
      <c r="G185" s="40">
        <v>43100</v>
      </c>
      <c r="H185" s="174"/>
      <c r="I185" s="39">
        <v>3025.25</v>
      </c>
      <c r="J185" s="41" t="s">
        <v>25</v>
      </c>
      <c r="K185" s="41" t="s">
        <v>25</v>
      </c>
      <c r="L185" s="41" t="s">
        <v>25</v>
      </c>
      <c r="M185" s="41" t="s">
        <v>25</v>
      </c>
      <c r="N185" s="41" t="s">
        <v>25</v>
      </c>
      <c r="O185" s="41" t="s">
        <v>25</v>
      </c>
      <c r="P185" s="134"/>
      <c r="Q185" s="139"/>
      <c r="R185" s="139"/>
      <c r="S185" s="139"/>
      <c r="T185" s="5" t="e">
        <f t="shared" si="61"/>
        <v>#VALUE!</v>
      </c>
    </row>
    <row r="186" spans="1:20" s="5" customFormat="1" ht="19.5" customHeight="1" x14ac:dyDescent="0.2">
      <c r="A186" s="162"/>
      <c r="B186" s="162"/>
      <c r="C186" s="162"/>
      <c r="D186" s="135">
        <v>42723</v>
      </c>
      <c r="E186" s="135" t="s">
        <v>690</v>
      </c>
      <c r="F186" s="40">
        <v>42736</v>
      </c>
      <c r="G186" s="40">
        <v>42916</v>
      </c>
      <c r="H186" s="174"/>
      <c r="I186" s="39" t="s">
        <v>25</v>
      </c>
      <c r="J186" s="41" t="s">
        <v>25</v>
      </c>
      <c r="K186" s="41" t="s">
        <v>25</v>
      </c>
      <c r="L186" s="41" t="s">
        <v>25</v>
      </c>
      <c r="M186" s="41" t="s">
        <v>25</v>
      </c>
      <c r="N186" s="41" t="s">
        <v>25</v>
      </c>
      <c r="O186" s="39">
        <v>2863.72</v>
      </c>
      <c r="P186" s="134"/>
      <c r="Q186" s="138"/>
      <c r="R186" s="138">
        <f t="shared" ref="R186:R206" si="62">O187/O186</f>
        <v>1.0339977372089451</v>
      </c>
      <c r="S186" s="138">
        <f t="shared" ref="S186:S206" si="63">O187/(I185*1.18)</f>
        <v>0.82948180497759683</v>
      </c>
      <c r="T186" s="5">
        <f t="shared" si="61"/>
        <v>2426.8813559322034</v>
      </c>
    </row>
    <row r="187" spans="1:20" s="5" customFormat="1" ht="19.5" customHeight="1" x14ac:dyDescent="0.2">
      <c r="A187" s="163"/>
      <c r="B187" s="163" t="s">
        <v>357</v>
      </c>
      <c r="C187" s="163" t="s">
        <v>358</v>
      </c>
      <c r="D187" s="170"/>
      <c r="E187" s="170"/>
      <c r="F187" s="40">
        <v>42917</v>
      </c>
      <c r="G187" s="40">
        <v>43100</v>
      </c>
      <c r="H187" s="169"/>
      <c r="I187" s="39" t="s">
        <v>25</v>
      </c>
      <c r="J187" s="41" t="s">
        <v>25</v>
      </c>
      <c r="K187" s="41" t="s">
        <v>25</v>
      </c>
      <c r="L187" s="41" t="s">
        <v>25</v>
      </c>
      <c r="M187" s="41" t="s">
        <v>25</v>
      </c>
      <c r="N187" s="41" t="s">
        <v>25</v>
      </c>
      <c r="O187" s="39">
        <v>2961.08</v>
      </c>
      <c r="P187" s="137"/>
      <c r="Q187" s="139"/>
      <c r="R187" s="139"/>
      <c r="S187" s="139"/>
      <c r="T187" s="5">
        <f t="shared" si="61"/>
        <v>2509.3898305084745</v>
      </c>
    </row>
    <row r="188" spans="1:20" s="5" customFormat="1" ht="19.5" customHeight="1" x14ac:dyDescent="0.2">
      <c r="A188" s="161" t="s">
        <v>53</v>
      </c>
      <c r="B188" s="161" t="s">
        <v>478</v>
      </c>
      <c r="C188" s="161" t="s">
        <v>477</v>
      </c>
      <c r="D188" s="135">
        <v>42723</v>
      </c>
      <c r="E188" s="135" t="s">
        <v>784</v>
      </c>
      <c r="F188" s="40">
        <v>42736</v>
      </c>
      <c r="G188" s="40">
        <v>42916</v>
      </c>
      <c r="H188" s="168"/>
      <c r="I188" s="39">
        <v>2430</v>
      </c>
      <c r="J188" s="41" t="s">
        <v>25</v>
      </c>
      <c r="K188" s="41" t="s">
        <v>25</v>
      </c>
      <c r="L188" s="41" t="s">
        <v>25</v>
      </c>
      <c r="M188" s="41" t="s">
        <v>25</v>
      </c>
      <c r="N188" s="41" t="s">
        <v>25</v>
      </c>
      <c r="O188" s="41" t="s">
        <v>25</v>
      </c>
      <c r="P188" s="39"/>
      <c r="Q188" s="138">
        <f t="shared" si="60"/>
        <v>1.0292469135802469</v>
      </c>
      <c r="R188" s="138"/>
      <c r="S188" s="138"/>
      <c r="T188" s="5" t="e">
        <f t="shared" si="61"/>
        <v>#VALUE!</v>
      </c>
    </row>
    <row r="189" spans="1:20" s="5" customFormat="1" ht="19.5" customHeight="1" x14ac:dyDescent="0.2">
      <c r="A189" s="162"/>
      <c r="B189" s="162"/>
      <c r="C189" s="162"/>
      <c r="D189" s="170"/>
      <c r="E189" s="170"/>
      <c r="F189" s="40">
        <v>42917</v>
      </c>
      <c r="G189" s="40">
        <v>43100</v>
      </c>
      <c r="H189" s="174"/>
      <c r="I189" s="39">
        <v>2501.0700000000002</v>
      </c>
      <c r="J189" s="41" t="s">
        <v>25</v>
      </c>
      <c r="K189" s="41" t="s">
        <v>25</v>
      </c>
      <c r="L189" s="41" t="s">
        <v>25</v>
      </c>
      <c r="M189" s="41" t="s">
        <v>25</v>
      </c>
      <c r="N189" s="41" t="s">
        <v>25</v>
      </c>
      <c r="O189" s="41" t="s">
        <v>25</v>
      </c>
      <c r="P189" s="39"/>
      <c r="Q189" s="139"/>
      <c r="R189" s="139"/>
      <c r="S189" s="139"/>
      <c r="T189" s="5" t="e">
        <f t="shared" si="61"/>
        <v>#VALUE!</v>
      </c>
    </row>
    <row r="190" spans="1:20" s="5" customFormat="1" ht="19.5" customHeight="1" x14ac:dyDescent="0.2">
      <c r="A190" s="162"/>
      <c r="B190" s="162"/>
      <c r="C190" s="162"/>
      <c r="D190" s="135">
        <v>42723</v>
      </c>
      <c r="E190" s="135" t="s">
        <v>690</v>
      </c>
      <c r="F190" s="40">
        <v>42736</v>
      </c>
      <c r="G190" s="40">
        <v>42916</v>
      </c>
      <c r="H190" s="174"/>
      <c r="I190" s="39" t="s">
        <v>25</v>
      </c>
      <c r="J190" s="41" t="s">
        <v>25</v>
      </c>
      <c r="K190" s="41" t="s">
        <v>25</v>
      </c>
      <c r="L190" s="41" t="s">
        <v>25</v>
      </c>
      <c r="M190" s="41" t="s">
        <v>25</v>
      </c>
      <c r="N190" s="41" t="s">
        <v>25</v>
      </c>
      <c r="O190" s="39">
        <v>2253.21</v>
      </c>
      <c r="P190" s="39"/>
      <c r="Q190" s="138"/>
      <c r="R190" s="138">
        <f t="shared" si="62"/>
        <v>1.0339959435649584</v>
      </c>
      <c r="S190" s="138">
        <f t="shared" si="63"/>
        <v>0.78942822641401</v>
      </c>
      <c r="T190" s="5">
        <f>O190/1.18</f>
        <v>1909.5000000000002</v>
      </c>
    </row>
    <row r="191" spans="1:20" s="5" customFormat="1" ht="19.5" customHeight="1" x14ac:dyDescent="0.2">
      <c r="A191" s="163" t="s">
        <v>53</v>
      </c>
      <c r="B191" s="163" t="s">
        <v>364</v>
      </c>
      <c r="C191" s="163" t="s">
        <v>344</v>
      </c>
      <c r="D191" s="170"/>
      <c r="E191" s="170"/>
      <c r="F191" s="40">
        <v>42917</v>
      </c>
      <c r="G191" s="40">
        <v>43100</v>
      </c>
      <c r="H191" s="169"/>
      <c r="I191" s="39" t="s">
        <v>25</v>
      </c>
      <c r="J191" s="41" t="s">
        <v>25</v>
      </c>
      <c r="K191" s="41" t="s">
        <v>25</v>
      </c>
      <c r="L191" s="41" t="s">
        <v>25</v>
      </c>
      <c r="M191" s="41" t="s">
        <v>25</v>
      </c>
      <c r="N191" s="41" t="s">
        <v>25</v>
      </c>
      <c r="O191" s="39">
        <v>2329.81</v>
      </c>
      <c r="P191" s="39"/>
      <c r="Q191" s="139"/>
      <c r="R191" s="139"/>
      <c r="S191" s="139"/>
      <c r="T191" s="5">
        <f t="shared" ref="T191:T204" si="64">O191/1.18</f>
        <v>1974.4152542372881</v>
      </c>
    </row>
    <row r="192" spans="1:20" s="5" customFormat="1" ht="19.5" customHeight="1" x14ac:dyDescent="0.2">
      <c r="A192" s="161" t="s">
        <v>53</v>
      </c>
      <c r="B192" s="161" t="s">
        <v>479</v>
      </c>
      <c r="C192" s="161" t="s">
        <v>477</v>
      </c>
      <c r="D192" s="135">
        <v>42723</v>
      </c>
      <c r="E192" s="135" t="s">
        <v>784</v>
      </c>
      <c r="F192" s="40">
        <v>42736</v>
      </c>
      <c r="G192" s="40">
        <v>42916</v>
      </c>
      <c r="H192" s="168"/>
      <c r="I192" s="39">
        <v>2430</v>
      </c>
      <c r="J192" s="41" t="s">
        <v>25</v>
      </c>
      <c r="K192" s="41" t="s">
        <v>25</v>
      </c>
      <c r="L192" s="41" t="s">
        <v>25</v>
      </c>
      <c r="M192" s="41" t="s">
        <v>25</v>
      </c>
      <c r="N192" s="41" t="s">
        <v>25</v>
      </c>
      <c r="O192" s="41" t="s">
        <v>25</v>
      </c>
      <c r="P192" s="39"/>
      <c r="Q192" s="138">
        <f t="shared" si="60"/>
        <v>1.0292469135802469</v>
      </c>
      <c r="R192" s="138"/>
      <c r="S192" s="138"/>
      <c r="T192" s="5" t="e">
        <f t="shared" si="64"/>
        <v>#VALUE!</v>
      </c>
    </row>
    <row r="193" spans="1:20" s="5" customFormat="1" ht="19.5" customHeight="1" x14ac:dyDescent="0.2">
      <c r="A193" s="162"/>
      <c r="B193" s="162"/>
      <c r="C193" s="162"/>
      <c r="D193" s="170"/>
      <c r="E193" s="170"/>
      <c r="F193" s="40">
        <v>42917</v>
      </c>
      <c r="G193" s="40">
        <v>43100</v>
      </c>
      <c r="H193" s="174"/>
      <c r="I193" s="39">
        <v>2501.0700000000002</v>
      </c>
      <c r="J193" s="41" t="s">
        <v>25</v>
      </c>
      <c r="K193" s="41" t="s">
        <v>25</v>
      </c>
      <c r="L193" s="41" t="s">
        <v>25</v>
      </c>
      <c r="M193" s="41" t="s">
        <v>25</v>
      </c>
      <c r="N193" s="41" t="s">
        <v>25</v>
      </c>
      <c r="O193" s="41" t="s">
        <v>25</v>
      </c>
      <c r="P193" s="39"/>
      <c r="Q193" s="139"/>
      <c r="R193" s="139"/>
      <c r="S193" s="139"/>
      <c r="T193" s="5" t="e">
        <f t="shared" si="64"/>
        <v>#VALUE!</v>
      </c>
    </row>
    <row r="194" spans="1:20" s="5" customFormat="1" ht="19.5" customHeight="1" x14ac:dyDescent="0.2">
      <c r="A194" s="162"/>
      <c r="B194" s="162"/>
      <c r="C194" s="162"/>
      <c r="D194" s="135">
        <v>42723</v>
      </c>
      <c r="E194" s="135" t="s">
        <v>690</v>
      </c>
      <c r="F194" s="40">
        <v>42736</v>
      </c>
      <c r="G194" s="40">
        <v>42916</v>
      </c>
      <c r="H194" s="174"/>
      <c r="I194" s="39" t="s">
        <v>25</v>
      </c>
      <c r="J194" s="41" t="s">
        <v>25</v>
      </c>
      <c r="K194" s="41" t="s">
        <v>25</v>
      </c>
      <c r="L194" s="41" t="s">
        <v>25</v>
      </c>
      <c r="M194" s="41" t="s">
        <v>25</v>
      </c>
      <c r="N194" s="41" t="s">
        <v>25</v>
      </c>
      <c r="O194" s="39">
        <v>2598.52</v>
      </c>
      <c r="P194" s="39"/>
      <c r="Q194" s="138"/>
      <c r="R194" s="138">
        <f t="shared" si="62"/>
        <v>1.0339962748025799</v>
      </c>
      <c r="S194" s="138">
        <f t="shared" si="63"/>
        <v>0.91041034437260859</v>
      </c>
      <c r="T194" s="5">
        <f t="shared" si="64"/>
        <v>2202.1355932203392</v>
      </c>
    </row>
    <row r="195" spans="1:20" s="5" customFormat="1" ht="19.5" customHeight="1" x14ac:dyDescent="0.2">
      <c r="A195" s="163" t="s">
        <v>53</v>
      </c>
      <c r="B195" s="163" t="s">
        <v>364</v>
      </c>
      <c r="C195" s="163" t="s">
        <v>344</v>
      </c>
      <c r="D195" s="170"/>
      <c r="E195" s="170"/>
      <c r="F195" s="40">
        <v>42917</v>
      </c>
      <c r="G195" s="40">
        <v>43100</v>
      </c>
      <c r="H195" s="169"/>
      <c r="I195" s="39" t="s">
        <v>25</v>
      </c>
      <c r="J195" s="41" t="s">
        <v>25</v>
      </c>
      <c r="K195" s="41" t="s">
        <v>25</v>
      </c>
      <c r="L195" s="41" t="s">
        <v>25</v>
      </c>
      <c r="M195" s="41" t="s">
        <v>25</v>
      </c>
      <c r="N195" s="41" t="s">
        <v>25</v>
      </c>
      <c r="O195" s="39">
        <v>2686.86</v>
      </c>
      <c r="P195" s="39"/>
      <c r="Q195" s="139"/>
      <c r="R195" s="139"/>
      <c r="S195" s="139"/>
      <c r="T195" s="5">
        <f t="shared" si="64"/>
        <v>2277.0000000000005</v>
      </c>
    </row>
    <row r="196" spans="1:20" s="5" customFormat="1" ht="19.5" customHeight="1" x14ac:dyDescent="0.2">
      <c r="A196" s="161" t="s">
        <v>53</v>
      </c>
      <c r="B196" s="161" t="s">
        <v>480</v>
      </c>
      <c r="C196" s="161" t="s">
        <v>477</v>
      </c>
      <c r="D196" s="135">
        <v>42723</v>
      </c>
      <c r="E196" s="135" t="s">
        <v>784</v>
      </c>
      <c r="F196" s="40">
        <v>42736</v>
      </c>
      <c r="G196" s="40">
        <v>42916</v>
      </c>
      <c r="H196" s="168"/>
      <c r="I196" s="39">
        <v>2430</v>
      </c>
      <c r="J196" s="41" t="s">
        <v>25</v>
      </c>
      <c r="K196" s="41" t="s">
        <v>25</v>
      </c>
      <c r="L196" s="41" t="s">
        <v>25</v>
      </c>
      <c r="M196" s="41" t="s">
        <v>25</v>
      </c>
      <c r="N196" s="41" t="s">
        <v>25</v>
      </c>
      <c r="O196" s="39"/>
      <c r="P196" s="39"/>
      <c r="Q196" s="138">
        <f t="shared" ref="Q196:Q204" si="65">I197/I196</f>
        <v>1.0292469135802469</v>
      </c>
      <c r="R196" s="138"/>
      <c r="S196" s="138"/>
      <c r="T196" s="5">
        <f t="shared" si="64"/>
        <v>0</v>
      </c>
    </row>
    <row r="197" spans="1:20" s="5" customFormat="1" ht="19.5" customHeight="1" x14ac:dyDescent="0.2">
      <c r="A197" s="162"/>
      <c r="B197" s="162"/>
      <c r="C197" s="162" t="s">
        <v>344</v>
      </c>
      <c r="D197" s="170"/>
      <c r="E197" s="170"/>
      <c r="F197" s="40">
        <v>42917</v>
      </c>
      <c r="G197" s="40">
        <v>43100</v>
      </c>
      <c r="H197" s="174"/>
      <c r="I197" s="39">
        <v>2501.0700000000002</v>
      </c>
      <c r="J197" s="41" t="s">
        <v>25</v>
      </c>
      <c r="K197" s="41" t="s">
        <v>25</v>
      </c>
      <c r="L197" s="41" t="s">
        <v>25</v>
      </c>
      <c r="M197" s="41" t="s">
        <v>25</v>
      </c>
      <c r="N197" s="41" t="s">
        <v>25</v>
      </c>
      <c r="O197" s="39" t="s">
        <v>25</v>
      </c>
      <c r="P197" s="39"/>
      <c r="Q197" s="139"/>
      <c r="R197" s="139"/>
      <c r="S197" s="139"/>
      <c r="T197" s="5" t="e">
        <f t="shared" si="64"/>
        <v>#VALUE!</v>
      </c>
    </row>
    <row r="198" spans="1:20" s="5" customFormat="1" ht="19.5" customHeight="1" x14ac:dyDescent="0.2">
      <c r="A198" s="162"/>
      <c r="B198" s="162"/>
      <c r="C198" s="144"/>
      <c r="D198" s="135">
        <v>42723</v>
      </c>
      <c r="E198" s="135" t="s">
        <v>690</v>
      </c>
      <c r="F198" s="40">
        <v>42736</v>
      </c>
      <c r="G198" s="40">
        <v>42916</v>
      </c>
      <c r="H198" s="174"/>
      <c r="I198" s="39" t="s">
        <v>25</v>
      </c>
      <c r="J198" s="41" t="s">
        <v>25</v>
      </c>
      <c r="K198" s="41" t="s">
        <v>25</v>
      </c>
      <c r="L198" s="41" t="s">
        <v>25</v>
      </c>
      <c r="M198" s="41" t="s">
        <v>25</v>
      </c>
      <c r="N198" s="41" t="s">
        <v>25</v>
      </c>
      <c r="O198" s="39">
        <v>2598.52</v>
      </c>
      <c r="P198" s="39"/>
      <c r="Q198" s="138"/>
      <c r="R198" s="138">
        <f t="shared" ref="R198" si="66">O199/O198</f>
        <v>1.0339962748025799</v>
      </c>
      <c r="S198" s="138">
        <f t="shared" ref="S198" si="67">O199/(I197*1.18)</f>
        <v>0.91041034437260859</v>
      </c>
      <c r="T198" s="5">
        <f t="shared" si="64"/>
        <v>2202.1355932203392</v>
      </c>
    </row>
    <row r="199" spans="1:20" s="5" customFormat="1" ht="19.5" customHeight="1" x14ac:dyDescent="0.2">
      <c r="A199" s="163"/>
      <c r="B199" s="163"/>
      <c r="C199" s="145"/>
      <c r="D199" s="170"/>
      <c r="E199" s="170"/>
      <c r="F199" s="40">
        <v>42917</v>
      </c>
      <c r="G199" s="40">
        <v>43100</v>
      </c>
      <c r="H199" s="169"/>
      <c r="I199" s="39" t="s">
        <v>25</v>
      </c>
      <c r="J199" s="41" t="s">
        <v>25</v>
      </c>
      <c r="K199" s="41" t="s">
        <v>25</v>
      </c>
      <c r="L199" s="41" t="s">
        <v>25</v>
      </c>
      <c r="M199" s="41" t="s">
        <v>25</v>
      </c>
      <c r="N199" s="41" t="s">
        <v>25</v>
      </c>
      <c r="O199" s="39">
        <v>2686.86</v>
      </c>
      <c r="P199" s="39"/>
      <c r="Q199" s="139"/>
      <c r="R199" s="139"/>
      <c r="S199" s="139"/>
      <c r="T199" s="5">
        <f t="shared" si="64"/>
        <v>2277.0000000000005</v>
      </c>
    </row>
    <row r="200" spans="1:20" s="5" customFormat="1" ht="19.5" customHeight="1" x14ac:dyDescent="0.2">
      <c r="A200" s="161" t="s">
        <v>53</v>
      </c>
      <c r="B200" s="161" t="s">
        <v>346</v>
      </c>
      <c r="C200" s="161" t="s">
        <v>477</v>
      </c>
      <c r="D200" s="135">
        <v>42723</v>
      </c>
      <c r="E200" s="135" t="s">
        <v>784</v>
      </c>
      <c r="F200" s="40">
        <v>42736</v>
      </c>
      <c r="G200" s="40">
        <v>42916</v>
      </c>
      <c r="H200" s="168"/>
      <c r="I200" s="39">
        <v>5301.83</v>
      </c>
      <c r="J200" s="41" t="s">
        <v>25</v>
      </c>
      <c r="K200" s="41" t="s">
        <v>25</v>
      </c>
      <c r="L200" s="41" t="s">
        <v>25</v>
      </c>
      <c r="M200" s="41" t="s">
        <v>25</v>
      </c>
      <c r="N200" s="41" t="s">
        <v>25</v>
      </c>
      <c r="O200" s="41" t="s">
        <v>25</v>
      </c>
      <c r="P200" s="39"/>
      <c r="Q200" s="138">
        <f>I201/I200</f>
        <v>1.0100606771624137</v>
      </c>
      <c r="R200" s="138"/>
      <c r="S200" s="138"/>
      <c r="T200" s="5" t="e">
        <f t="shared" si="64"/>
        <v>#VALUE!</v>
      </c>
    </row>
    <row r="201" spans="1:20" s="5" customFormat="1" ht="19.5" customHeight="1" x14ac:dyDescent="0.2">
      <c r="A201" s="162" t="s">
        <v>53</v>
      </c>
      <c r="B201" s="162" t="s">
        <v>346</v>
      </c>
      <c r="C201" s="162"/>
      <c r="D201" s="136"/>
      <c r="E201" s="136"/>
      <c r="F201" s="40">
        <v>42917</v>
      </c>
      <c r="G201" s="40">
        <v>43100</v>
      </c>
      <c r="H201" s="169"/>
      <c r="I201" s="39">
        <v>5355.17</v>
      </c>
      <c r="J201" s="41" t="s">
        <v>25</v>
      </c>
      <c r="K201" s="41" t="s">
        <v>25</v>
      </c>
      <c r="L201" s="41" t="s">
        <v>25</v>
      </c>
      <c r="M201" s="41" t="s">
        <v>25</v>
      </c>
      <c r="N201" s="41" t="s">
        <v>25</v>
      </c>
      <c r="O201" s="41" t="s">
        <v>25</v>
      </c>
      <c r="P201" s="39"/>
      <c r="Q201" s="139"/>
      <c r="R201" s="139"/>
      <c r="S201" s="139"/>
      <c r="T201" s="5" t="e">
        <f t="shared" si="64"/>
        <v>#VALUE!</v>
      </c>
    </row>
    <row r="202" spans="1:20" s="1" customFormat="1" ht="19.5" customHeight="1" x14ac:dyDescent="0.2">
      <c r="A202" s="162"/>
      <c r="B202" s="162"/>
      <c r="C202" s="162"/>
      <c r="D202" s="135">
        <v>42723</v>
      </c>
      <c r="E202" s="135" t="s">
        <v>690</v>
      </c>
      <c r="F202" s="40">
        <v>42736</v>
      </c>
      <c r="G202" s="40">
        <v>42916</v>
      </c>
      <c r="H202" s="135"/>
      <c r="I202" s="39" t="s">
        <v>25</v>
      </c>
      <c r="J202" s="39" t="s">
        <v>25</v>
      </c>
      <c r="K202" s="39" t="s">
        <v>25</v>
      </c>
      <c r="L202" s="39" t="s">
        <v>25</v>
      </c>
      <c r="M202" s="39" t="s">
        <v>25</v>
      </c>
      <c r="N202" s="39" t="s">
        <v>25</v>
      </c>
      <c r="O202" s="43">
        <v>2273.5300000000002</v>
      </c>
      <c r="P202" s="39"/>
      <c r="Q202" s="138"/>
      <c r="R202" s="138">
        <f>O203/O202</f>
        <v>1.033999991203107</v>
      </c>
      <c r="S202" s="138">
        <f>O203/(I201*1.18)</f>
        <v>0.37201971432453534</v>
      </c>
      <c r="T202" s="5">
        <f t="shared" si="64"/>
        <v>1926.7203389830511</v>
      </c>
    </row>
    <row r="203" spans="1:20" s="1" customFormat="1" ht="19.5" customHeight="1" x14ac:dyDescent="0.2">
      <c r="A203" s="163"/>
      <c r="B203" s="163"/>
      <c r="C203" s="163" t="s">
        <v>344</v>
      </c>
      <c r="D203" s="136"/>
      <c r="E203" s="136"/>
      <c r="F203" s="40">
        <v>42917</v>
      </c>
      <c r="G203" s="40">
        <v>43100</v>
      </c>
      <c r="H203" s="136"/>
      <c r="I203" s="39" t="s">
        <v>25</v>
      </c>
      <c r="J203" s="39" t="s">
        <v>25</v>
      </c>
      <c r="K203" s="39" t="s">
        <v>25</v>
      </c>
      <c r="L203" s="39" t="s">
        <v>25</v>
      </c>
      <c r="M203" s="39" t="s">
        <v>25</v>
      </c>
      <c r="N203" s="39" t="s">
        <v>25</v>
      </c>
      <c r="O203" s="43">
        <v>2350.83</v>
      </c>
      <c r="P203" s="39"/>
      <c r="Q203" s="139"/>
      <c r="R203" s="139"/>
      <c r="S203" s="139"/>
      <c r="T203" s="5">
        <f t="shared" si="64"/>
        <v>1992.2288135593221</v>
      </c>
    </row>
    <row r="204" spans="1:20" s="5" customFormat="1" ht="21.75" customHeight="1" x14ac:dyDescent="0.2">
      <c r="A204" s="161" t="s">
        <v>53</v>
      </c>
      <c r="B204" s="161" t="s">
        <v>362</v>
      </c>
      <c r="C204" s="161" t="s">
        <v>363</v>
      </c>
      <c r="D204" s="135">
        <v>42334</v>
      </c>
      <c r="E204" s="135" t="s">
        <v>665</v>
      </c>
      <c r="F204" s="40">
        <v>42736</v>
      </c>
      <c r="G204" s="40">
        <v>42916</v>
      </c>
      <c r="H204" s="135" t="s">
        <v>805</v>
      </c>
      <c r="I204" s="39">
        <v>2522.38</v>
      </c>
      <c r="J204" s="41" t="s">
        <v>25</v>
      </c>
      <c r="K204" s="41" t="s">
        <v>25</v>
      </c>
      <c r="L204" s="41" t="s">
        <v>25</v>
      </c>
      <c r="M204" s="41" t="s">
        <v>25</v>
      </c>
      <c r="N204" s="41" t="s">
        <v>25</v>
      </c>
      <c r="O204" s="39" t="s">
        <v>25</v>
      </c>
      <c r="P204" s="133" t="s">
        <v>632</v>
      </c>
      <c r="Q204" s="138">
        <f t="shared" si="65"/>
        <v>1.0864461342065825</v>
      </c>
      <c r="R204" s="138"/>
      <c r="S204" s="138"/>
      <c r="T204" s="5" t="e">
        <f t="shared" si="64"/>
        <v>#VALUE!</v>
      </c>
    </row>
    <row r="205" spans="1:20" s="5" customFormat="1" ht="21.75" customHeight="1" x14ac:dyDescent="0.2">
      <c r="A205" s="162"/>
      <c r="B205" s="162"/>
      <c r="C205" s="162"/>
      <c r="D205" s="170"/>
      <c r="E205" s="170"/>
      <c r="F205" s="40">
        <v>42917</v>
      </c>
      <c r="G205" s="40">
        <v>43100</v>
      </c>
      <c r="H205" s="136"/>
      <c r="I205" s="39">
        <v>2740.43</v>
      </c>
      <c r="J205" s="41" t="s">
        <v>25</v>
      </c>
      <c r="K205" s="41" t="s">
        <v>25</v>
      </c>
      <c r="L205" s="41" t="s">
        <v>25</v>
      </c>
      <c r="M205" s="41" t="s">
        <v>25</v>
      </c>
      <c r="N205" s="41" t="s">
        <v>25</v>
      </c>
      <c r="O205" s="39" t="s">
        <v>25</v>
      </c>
      <c r="P205" s="134"/>
      <c r="Q205" s="139"/>
      <c r="R205" s="139"/>
      <c r="S205" s="139"/>
    </row>
    <row r="206" spans="1:20" s="5" customFormat="1" ht="21.75" customHeight="1" x14ac:dyDescent="0.2">
      <c r="A206" s="162"/>
      <c r="B206" s="162"/>
      <c r="C206" s="162"/>
      <c r="D206" s="135">
        <v>42723</v>
      </c>
      <c r="E206" s="135" t="s">
        <v>690</v>
      </c>
      <c r="F206" s="40">
        <v>42736</v>
      </c>
      <c r="G206" s="40">
        <v>42916</v>
      </c>
      <c r="H206" s="135"/>
      <c r="I206" s="39" t="s">
        <v>25</v>
      </c>
      <c r="J206" s="32" t="s">
        <v>25</v>
      </c>
      <c r="K206" s="32" t="s">
        <v>25</v>
      </c>
      <c r="L206" s="32" t="s">
        <v>25</v>
      </c>
      <c r="M206" s="32" t="s">
        <v>25</v>
      </c>
      <c r="N206" s="32" t="s">
        <v>25</v>
      </c>
      <c r="O206" s="39">
        <v>2453.29</v>
      </c>
      <c r="P206" s="134"/>
      <c r="Q206" s="138"/>
      <c r="R206" s="138">
        <f t="shared" si="62"/>
        <v>1.0339992418344346</v>
      </c>
      <c r="S206" s="138">
        <f t="shared" si="63"/>
        <v>0.78445563751377134</v>
      </c>
    </row>
    <row r="207" spans="1:20" s="5" customFormat="1" ht="22.5" customHeight="1" x14ac:dyDescent="0.2">
      <c r="A207" s="163" t="s">
        <v>53</v>
      </c>
      <c r="B207" s="163" t="s">
        <v>362</v>
      </c>
      <c r="C207" s="163" t="s">
        <v>363</v>
      </c>
      <c r="D207" s="170"/>
      <c r="E207" s="170"/>
      <c r="F207" s="40">
        <v>42917</v>
      </c>
      <c r="G207" s="40">
        <v>43100</v>
      </c>
      <c r="H207" s="136"/>
      <c r="I207" s="39" t="s">
        <v>25</v>
      </c>
      <c r="J207" s="32" t="s">
        <v>25</v>
      </c>
      <c r="K207" s="32" t="s">
        <v>25</v>
      </c>
      <c r="L207" s="32" t="s">
        <v>25</v>
      </c>
      <c r="M207" s="32" t="s">
        <v>25</v>
      </c>
      <c r="N207" s="32" t="s">
        <v>25</v>
      </c>
      <c r="O207" s="39">
        <v>2536.6999999999998</v>
      </c>
      <c r="P207" s="137"/>
      <c r="Q207" s="139"/>
      <c r="R207" s="139"/>
      <c r="S207" s="139"/>
    </row>
    <row r="208" spans="1:20" s="5" customFormat="1" ht="19.5" customHeight="1" x14ac:dyDescent="0.2">
      <c r="A208" s="161" t="s">
        <v>53</v>
      </c>
      <c r="B208" s="161" t="s">
        <v>365</v>
      </c>
      <c r="C208" s="161" t="s">
        <v>872</v>
      </c>
      <c r="D208" s="157">
        <v>42723</v>
      </c>
      <c r="E208" s="157" t="s">
        <v>817</v>
      </c>
      <c r="F208" s="132">
        <v>42736</v>
      </c>
      <c r="G208" s="132">
        <v>42916</v>
      </c>
      <c r="H208" s="168"/>
      <c r="I208" s="131">
        <v>1622</v>
      </c>
      <c r="J208" s="60" t="s">
        <v>25</v>
      </c>
      <c r="K208" s="60" t="s">
        <v>25</v>
      </c>
      <c r="L208" s="60" t="s">
        <v>25</v>
      </c>
      <c r="M208" s="60" t="s">
        <v>25</v>
      </c>
      <c r="N208" s="60" t="s">
        <v>25</v>
      </c>
      <c r="O208" s="60" t="s">
        <v>25</v>
      </c>
      <c r="P208" s="131"/>
      <c r="Q208" s="262">
        <f t="shared" ref="Q208:Q220" si="68">I209/I208</f>
        <v>1.0302404438964241</v>
      </c>
      <c r="R208" s="262"/>
      <c r="S208" s="262"/>
    </row>
    <row r="209" spans="1:19" s="5" customFormat="1" ht="51.75" customHeight="1" x14ac:dyDescent="0.2">
      <c r="A209" s="162"/>
      <c r="B209" s="162"/>
      <c r="C209" s="162"/>
      <c r="D209" s="216"/>
      <c r="E209" s="216"/>
      <c r="F209" s="132">
        <v>42917</v>
      </c>
      <c r="G209" s="132" t="s">
        <v>905</v>
      </c>
      <c r="H209" s="174"/>
      <c r="I209" s="131">
        <v>1671.05</v>
      </c>
      <c r="J209" s="60" t="s">
        <v>25</v>
      </c>
      <c r="K209" s="60" t="s">
        <v>25</v>
      </c>
      <c r="L209" s="60" t="s">
        <v>25</v>
      </c>
      <c r="M209" s="60" t="s">
        <v>25</v>
      </c>
      <c r="N209" s="60" t="s">
        <v>25</v>
      </c>
      <c r="O209" s="60" t="s">
        <v>25</v>
      </c>
      <c r="P209" s="131"/>
      <c r="Q209" s="263"/>
      <c r="R209" s="263"/>
      <c r="S209" s="263"/>
    </row>
    <row r="210" spans="1:19" s="5" customFormat="1" ht="19.5" customHeight="1" x14ac:dyDescent="0.2">
      <c r="A210" s="162"/>
      <c r="B210" s="162"/>
      <c r="C210" s="162"/>
      <c r="D210" s="157">
        <v>42723</v>
      </c>
      <c r="E210" s="157" t="s">
        <v>690</v>
      </c>
      <c r="F210" s="132">
        <v>42736</v>
      </c>
      <c r="G210" s="132">
        <v>42916</v>
      </c>
      <c r="H210" s="174"/>
      <c r="I210" s="131" t="s">
        <v>25</v>
      </c>
      <c r="J210" s="60" t="s">
        <v>25</v>
      </c>
      <c r="K210" s="60" t="s">
        <v>25</v>
      </c>
      <c r="L210" s="60" t="s">
        <v>25</v>
      </c>
      <c r="M210" s="60" t="s">
        <v>25</v>
      </c>
      <c r="N210" s="60" t="s">
        <v>25</v>
      </c>
      <c r="O210" s="131">
        <v>1895.78</v>
      </c>
      <c r="P210" s="131"/>
      <c r="Q210" s="262"/>
      <c r="R210" s="262">
        <f t="shared" ref="R210" si="69">O211/O210</f>
        <v>1.0380001898954521</v>
      </c>
      <c r="S210" s="262">
        <f t="shared" ref="S210" si="70">O211/(I209*1.18)</f>
        <v>0.99796180114096533</v>
      </c>
    </row>
    <row r="211" spans="1:19" s="5" customFormat="1" ht="57.75" customHeight="1" x14ac:dyDescent="0.2">
      <c r="A211" s="163"/>
      <c r="B211" s="163" t="s">
        <v>365</v>
      </c>
      <c r="C211" s="163" t="s">
        <v>366</v>
      </c>
      <c r="D211" s="216"/>
      <c r="E211" s="216"/>
      <c r="F211" s="132">
        <v>42917</v>
      </c>
      <c r="G211" s="132" t="s">
        <v>906</v>
      </c>
      <c r="H211" s="169"/>
      <c r="I211" s="261" t="s">
        <v>25</v>
      </c>
      <c r="J211" s="60" t="s">
        <v>25</v>
      </c>
      <c r="K211" s="60" t="s">
        <v>25</v>
      </c>
      <c r="L211" s="60" t="s">
        <v>25</v>
      </c>
      <c r="M211" s="60" t="s">
        <v>25</v>
      </c>
      <c r="N211" s="60" t="s">
        <v>25</v>
      </c>
      <c r="O211" s="131">
        <v>1967.82</v>
      </c>
      <c r="P211" s="131"/>
      <c r="Q211" s="263"/>
      <c r="R211" s="263"/>
      <c r="S211" s="263"/>
    </row>
    <row r="212" spans="1:19" s="5" customFormat="1" ht="19.5" customHeight="1" x14ac:dyDescent="0.2">
      <c r="A212" s="161" t="s">
        <v>53</v>
      </c>
      <c r="B212" s="161" t="s">
        <v>365</v>
      </c>
      <c r="C212" s="161" t="s">
        <v>902</v>
      </c>
      <c r="D212" s="157">
        <v>42951</v>
      </c>
      <c r="E212" s="157" t="s">
        <v>898</v>
      </c>
      <c r="F212" s="157" t="s">
        <v>903</v>
      </c>
      <c r="G212" s="157">
        <v>43100</v>
      </c>
      <c r="H212" s="168"/>
      <c r="I212" s="168">
        <v>1882.18</v>
      </c>
      <c r="J212" s="168" t="s">
        <v>25</v>
      </c>
      <c r="K212" s="168" t="s">
        <v>25</v>
      </c>
      <c r="L212" s="168" t="s">
        <v>25</v>
      </c>
      <c r="M212" s="168" t="s">
        <v>25</v>
      </c>
      <c r="N212" s="168" t="s">
        <v>25</v>
      </c>
      <c r="O212" s="168" t="s">
        <v>25</v>
      </c>
      <c r="P212" s="168"/>
      <c r="Q212" s="262">
        <f t="shared" ref="Q212" si="71">I213/I212</f>
        <v>0</v>
      </c>
      <c r="R212" s="262"/>
      <c r="S212" s="262"/>
    </row>
    <row r="213" spans="1:19" s="5" customFormat="1" ht="19.5" customHeight="1" x14ac:dyDescent="0.2">
      <c r="A213" s="162"/>
      <c r="B213" s="162"/>
      <c r="C213" s="162"/>
      <c r="D213" s="216"/>
      <c r="E213" s="216"/>
      <c r="F213" s="158"/>
      <c r="G213" s="158"/>
      <c r="H213" s="174"/>
      <c r="I213" s="169"/>
      <c r="J213" s="169" t="s">
        <v>25</v>
      </c>
      <c r="K213" s="169" t="s">
        <v>25</v>
      </c>
      <c r="L213" s="169" t="s">
        <v>25</v>
      </c>
      <c r="M213" s="169" t="s">
        <v>25</v>
      </c>
      <c r="N213" s="169" t="s">
        <v>25</v>
      </c>
      <c r="O213" s="169" t="s">
        <v>25</v>
      </c>
      <c r="P213" s="169"/>
      <c r="Q213" s="263"/>
      <c r="R213" s="263"/>
      <c r="S213" s="263"/>
    </row>
    <row r="214" spans="1:19" s="5" customFormat="1" ht="19.5" customHeight="1" x14ac:dyDescent="0.2">
      <c r="A214" s="162"/>
      <c r="B214" s="162"/>
      <c r="C214" s="162"/>
      <c r="D214" s="157">
        <v>42951</v>
      </c>
      <c r="E214" s="157" t="s">
        <v>899</v>
      </c>
      <c r="F214" s="157" t="s">
        <v>904</v>
      </c>
      <c r="G214" s="157">
        <v>43100</v>
      </c>
      <c r="H214" s="174"/>
      <c r="I214" s="168" t="s">
        <v>25</v>
      </c>
      <c r="J214" s="168" t="s">
        <v>25</v>
      </c>
      <c r="K214" s="168" t="s">
        <v>25</v>
      </c>
      <c r="L214" s="168" t="s">
        <v>25</v>
      </c>
      <c r="M214" s="168" t="s">
        <v>25</v>
      </c>
      <c r="N214" s="168" t="s">
        <v>25</v>
      </c>
      <c r="O214" s="168">
        <v>1967.82</v>
      </c>
      <c r="P214" s="131"/>
      <c r="Q214" s="262"/>
      <c r="R214" s="262">
        <f t="shared" ref="R214" si="72">O215/O214</f>
        <v>1</v>
      </c>
      <c r="S214" s="262" t="e">
        <f t="shared" ref="S214" si="73">O215/(I213*1.18)</f>
        <v>#DIV/0!</v>
      </c>
    </row>
    <row r="215" spans="1:19" s="5" customFormat="1" ht="259.5" customHeight="1" x14ac:dyDescent="0.2">
      <c r="A215" s="163"/>
      <c r="B215" s="163" t="s">
        <v>365</v>
      </c>
      <c r="C215" s="163" t="s">
        <v>366</v>
      </c>
      <c r="D215" s="216"/>
      <c r="E215" s="216"/>
      <c r="F215" s="158"/>
      <c r="G215" s="158"/>
      <c r="H215" s="169"/>
      <c r="I215" s="169" t="s">
        <v>25</v>
      </c>
      <c r="J215" s="169" t="s">
        <v>25</v>
      </c>
      <c r="K215" s="169" t="s">
        <v>25</v>
      </c>
      <c r="L215" s="169" t="s">
        <v>25</v>
      </c>
      <c r="M215" s="169" t="s">
        <v>25</v>
      </c>
      <c r="N215" s="169" t="s">
        <v>25</v>
      </c>
      <c r="O215" s="169">
        <v>1967.82</v>
      </c>
      <c r="P215" s="131"/>
      <c r="Q215" s="263"/>
      <c r="R215" s="263"/>
      <c r="S215" s="263"/>
    </row>
    <row r="216" spans="1:19" s="5" customFormat="1" ht="19.5" customHeight="1" x14ac:dyDescent="0.2">
      <c r="A216" s="161" t="s">
        <v>53</v>
      </c>
      <c r="B216" s="161" t="s">
        <v>365</v>
      </c>
      <c r="C216" s="161" t="s">
        <v>901</v>
      </c>
      <c r="D216" s="157">
        <v>42951</v>
      </c>
      <c r="E216" s="157" t="s">
        <v>900</v>
      </c>
      <c r="F216" s="157" t="s">
        <v>903</v>
      </c>
      <c r="G216" s="157">
        <v>43100</v>
      </c>
      <c r="H216" s="168"/>
      <c r="I216" s="168">
        <v>1831.29</v>
      </c>
      <c r="J216" s="168" t="s">
        <v>25</v>
      </c>
      <c r="K216" s="168" t="s">
        <v>25</v>
      </c>
      <c r="L216" s="168" t="s">
        <v>25</v>
      </c>
      <c r="M216" s="168" t="s">
        <v>25</v>
      </c>
      <c r="N216" s="168" t="s">
        <v>25</v>
      </c>
      <c r="O216" s="168" t="s">
        <v>25</v>
      </c>
      <c r="P216" s="168"/>
      <c r="Q216" s="262">
        <f t="shared" ref="Q216" si="74">I217/I216</f>
        <v>0</v>
      </c>
      <c r="R216" s="262"/>
      <c r="S216" s="262"/>
    </row>
    <row r="217" spans="1:19" s="5" customFormat="1" ht="19.5" customHeight="1" x14ac:dyDescent="0.2">
      <c r="A217" s="162"/>
      <c r="B217" s="162"/>
      <c r="C217" s="162"/>
      <c r="D217" s="216"/>
      <c r="E217" s="216"/>
      <c r="F217" s="158"/>
      <c r="G217" s="158"/>
      <c r="H217" s="174"/>
      <c r="I217" s="169"/>
      <c r="J217" s="169" t="s">
        <v>25</v>
      </c>
      <c r="K217" s="169" t="s">
        <v>25</v>
      </c>
      <c r="L217" s="169" t="s">
        <v>25</v>
      </c>
      <c r="M217" s="169" t="s">
        <v>25</v>
      </c>
      <c r="N217" s="169" t="s">
        <v>25</v>
      </c>
      <c r="O217" s="169" t="s">
        <v>25</v>
      </c>
      <c r="P217" s="169"/>
      <c r="Q217" s="263"/>
      <c r="R217" s="263"/>
      <c r="S217" s="263"/>
    </row>
    <row r="218" spans="1:19" s="5" customFormat="1" ht="19.5" customHeight="1" x14ac:dyDescent="0.2">
      <c r="A218" s="162"/>
      <c r="B218" s="162"/>
      <c r="C218" s="162"/>
      <c r="D218" s="157">
        <v>42951</v>
      </c>
      <c r="E218" s="157" t="s">
        <v>899</v>
      </c>
      <c r="F218" s="157" t="s">
        <v>907</v>
      </c>
      <c r="G218" s="157">
        <v>43100</v>
      </c>
      <c r="H218" s="174"/>
      <c r="I218" s="168" t="s">
        <v>25</v>
      </c>
      <c r="J218" s="168" t="s">
        <v>25</v>
      </c>
      <c r="K218" s="168" t="s">
        <v>25</v>
      </c>
      <c r="L218" s="168" t="s">
        <v>25</v>
      </c>
      <c r="M218" s="168" t="s">
        <v>25</v>
      </c>
      <c r="N218" s="168" t="s">
        <v>25</v>
      </c>
      <c r="O218" s="168">
        <v>1967.82</v>
      </c>
      <c r="P218" s="131"/>
      <c r="Q218" s="262"/>
      <c r="R218" s="262">
        <f t="shared" ref="R218" si="75">O219/O218</f>
        <v>1</v>
      </c>
      <c r="S218" s="262" t="e">
        <f t="shared" ref="S218" si="76">O219/(I217*1.18)</f>
        <v>#DIV/0!</v>
      </c>
    </row>
    <row r="219" spans="1:19" s="5" customFormat="1" ht="246" customHeight="1" x14ac:dyDescent="0.2">
      <c r="A219" s="163"/>
      <c r="B219" s="163" t="s">
        <v>365</v>
      </c>
      <c r="C219" s="163" t="s">
        <v>366</v>
      </c>
      <c r="D219" s="216"/>
      <c r="E219" s="216"/>
      <c r="F219" s="158"/>
      <c r="G219" s="158"/>
      <c r="H219" s="169"/>
      <c r="I219" s="169" t="s">
        <v>25</v>
      </c>
      <c r="J219" s="169" t="s">
        <v>25</v>
      </c>
      <c r="K219" s="169" t="s">
        <v>25</v>
      </c>
      <c r="L219" s="169" t="s">
        <v>25</v>
      </c>
      <c r="M219" s="169" t="s">
        <v>25</v>
      </c>
      <c r="N219" s="169" t="s">
        <v>25</v>
      </c>
      <c r="O219" s="169">
        <v>1967.82</v>
      </c>
      <c r="P219" s="131"/>
      <c r="Q219" s="263"/>
      <c r="R219" s="263"/>
      <c r="S219" s="263"/>
    </row>
    <row r="220" spans="1:19" s="5" customFormat="1" ht="19.5" customHeight="1" x14ac:dyDescent="0.2">
      <c r="A220" s="161" t="s">
        <v>53</v>
      </c>
      <c r="B220" s="161" t="s">
        <v>667</v>
      </c>
      <c r="C220" s="161" t="s">
        <v>872</v>
      </c>
      <c r="D220" s="135">
        <v>42341</v>
      </c>
      <c r="E220" s="135" t="s">
        <v>666</v>
      </c>
      <c r="F220" s="40">
        <v>42736</v>
      </c>
      <c r="G220" s="40">
        <v>42916</v>
      </c>
      <c r="H220" s="168" t="s">
        <v>818</v>
      </c>
      <c r="I220" s="39">
        <v>2867.92</v>
      </c>
      <c r="J220" s="39">
        <v>2867.92</v>
      </c>
      <c r="K220" s="41" t="s">
        <v>25</v>
      </c>
      <c r="L220" s="41" t="s">
        <v>25</v>
      </c>
      <c r="M220" s="41" t="s">
        <v>25</v>
      </c>
      <c r="N220" s="41" t="s">
        <v>25</v>
      </c>
      <c r="O220" s="39" t="s">
        <v>25</v>
      </c>
      <c r="P220" s="39"/>
      <c r="Q220" s="138">
        <f t="shared" si="68"/>
        <v>1.0475536277162543</v>
      </c>
      <c r="R220" s="138"/>
      <c r="S220" s="138"/>
    </row>
    <row r="221" spans="1:19" s="5" customFormat="1" ht="19.5" customHeight="1" x14ac:dyDescent="0.2">
      <c r="A221" s="163" t="s">
        <v>53</v>
      </c>
      <c r="B221" s="163" t="s">
        <v>369</v>
      </c>
      <c r="C221" s="163" t="s">
        <v>370</v>
      </c>
      <c r="D221" s="170"/>
      <c r="E221" s="170"/>
      <c r="F221" s="40">
        <v>42917</v>
      </c>
      <c r="G221" s="40">
        <v>43100</v>
      </c>
      <c r="H221" s="169"/>
      <c r="I221" s="39">
        <v>3004.3</v>
      </c>
      <c r="J221" s="39">
        <v>3004.3</v>
      </c>
      <c r="K221" s="41" t="s">
        <v>25</v>
      </c>
      <c r="L221" s="41" t="s">
        <v>25</v>
      </c>
      <c r="M221" s="41" t="s">
        <v>25</v>
      </c>
      <c r="N221" s="41" t="s">
        <v>25</v>
      </c>
      <c r="O221" s="39" t="s">
        <v>25</v>
      </c>
      <c r="P221" s="39"/>
      <c r="Q221" s="139"/>
      <c r="R221" s="139"/>
      <c r="S221" s="139"/>
    </row>
    <row r="222" spans="1:19" s="5" customFormat="1" ht="59.25" customHeight="1" x14ac:dyDescent="0.2">
      <c r="A222" s="161" t="s">
        <v>53</v>
      </c>
      <c r="B222" s="161" t="s">
        <v>328</v>
      </c>
      <c r="C222" s="161" t="s">
        <v>500</v>
      </c>
      <c r="D222" s="135">
        <v>42335</v>
      </c>
      <c r="E222" s="135" t="s">
        <v>511</v>
      </c>
      <c r="F222" s="40">
        <v>42736</v>
      </c>
      <c r="G222" s="40">
        <v>42916</v>
      </c>
      <c r="H222" s="168" t="s">
        <v>785</v>
      </c>
      <c r="I222" s="39">
        <v>1719.7</v>
      </c>
      <c r="J222" s="32" t="s">
        <v>25</v>
      </c>
      <c r="K222" s="32" t="s">
        <v>25</v>
      </c>
      <c r="L222" s="32" t="s">
        <v>25</v>
      </c>
      <c r="M222" s="32" t="s">
        <v>25</v>
      </c>
      <c r="N222" s="32" t="s">
        <v>25</v>
      </c>
      <c r="O222" s="39" t="s">
        <v>25</v>
      </c>
      <c r="P222" s="171" t="s">
        <v>678</v>
      </c>
      <c r="Q222" s="138">
        <f>I223/I222</f>
        <v>1</v>
      </c>
      <c r="R222" s="138"/>
      <c r="S222" s="138"/>
    </row>
    <row r="223" spans="1:19" s="5" customFormat="1" ht="52.5" customHeight="1" x14ac:dyDescent="0.2">
      <c r="A223" s="163" t="s">
        <v>53</v>
      </c>
      <c r="B223" s="163" t="s">
        <v>335</v>
      </c>
      <c r="C223" s="163"/>
      <c r="D223" s="136"/>
      <c r="E223" s="136"/>
      <c r="F223" s="40">
        <v>42917</v>
      </c>
      <c r="G223" s="40">
        <v>43100</v>
      </c>
      <c r="H223" s="169"/>
      <c r="I223" s="39">
        <v>1719.7</v>
      </c>
      <c r="J223" s="32" t="s">
        <v>25</v>
      </c>
      <c r="K223" s="32" t="s">
        <v>25</v>
      </c>
      <c r="L223" s="32" t="s">
        <v>25</v>
      </c>
      <c r="M223" s="32" t="s">
        <v>25</v>
      </c>
      <c r="N223" s="32" t="s">
        <v>25</v>
      </c>
      <c r="O223" s="39" t="s">
        <v>25</v>
      </c>
      <c r="P223" s="172"/>
      <c r="Q223" s="139"/>
      <c r="R223" s="139"/>
      <c r="S223" s="139"/>
    </row>
    <row r="224" spans="1:19" s="5" customFormat="1" ht="19.5" customHeight="1" x14ac:dyDescent="0.2">
      <c r="A224" s="161" t="s">
        <v>53</v>
      </c>
      <c r="B224" s="161" t="s">
        <v>328</v>
      </c>
      <c r="C224" s="161" t="s">
        <v>498</v>
      </c>
      <c r="D224" s="135">
        <v>42723</v>
      </c>
      <c r="E224" s="135" t="s">
        <v>786</v>
      </c>
      <c r="F224" s="40">
        <v>42736</v>
      </c>
      <c r="G224" s="40">
        <v>42916</v>
      </c>
      <c r="H224" s="168"/>
      <c r="I224" s="39">
        <v>2235.21</v>
      </c>
      <c r="J224" s="32" t="s">
        <v>25</v>
      </c>
      <c r="K224" s="32" t="s">
        <v>25</v>
      </c>
      <c r="L224" s="32" t="s">
        <v>25</v>
      </c>
      <c r="M224" s="32" t="s">
        <v>25</v>
      </c>
      <c r="N224" s="32" t="s">
        <v>25</v>
      </c>
      <c r="O224" s="32" t="s">
        <v>25</v>
      </c>
      <c r="P224" s="39"/>
      <c r="Q224" s="138">
        <f t="shared" ref="Q224" si="77">I225/I224</f>
        <v>1</v>
      </c>
      <c r="R224" s="138"/>
      <c r="S224" s="138"/>
    </row>
    <row r="225" spans="1:19" s="5" customFormat="1" ht="19.5" customHeight="1" x14ac:dyDescent="0.2">
      <c r="A225" s="162"/>
      <c r="B225" s="162"/>
      <c r="C225" s="162"/>
      <c r="D225" s="170"/>
      <c r="E225" s="170"/>
      <c r="F225" s="40">
        <v>42917</v>
      </c>
      <c r="G225" s="40">
        <v>43100</v>
      </c>
      <c r="H225" s="174"/>
      <c r="I225" s="39">
        <v>2235.21</v>
      </c>
      <c r="J225" s="32" t="s">
        <v>25</v>
      </c>
      <c r="K225" s="32" t="s">
        <v>25</v>
      </c>
      <c r="L225" s="32" t="s">
        <v>25</v>
      </c>
      <c r="M225" s="32" t="s">
        <v>25</v>
      </c>
      <c r="N225" s="32" t="s">
        <v>25</v>
      </c>
      <c r="O225" s="32" t="s">
        <v>25</v>
      </c>
      <c r="P225" s="39"/>
      <c r="Q225" s="139"/>
      <c r="R225" s="139"/>
      <c r="S225" s="139"/>
    </row>
    <row r="226" spans="1:19" s="5" customFormat="1" ht="19.5" customHeight="1" x14ac:dyDescent="0.2">
      <c r="A226" s="162"/>
      <c r="B226" s="162"/>
      <c r="C226" s="162"/>
      <c r="D226" s="135">
        <v>42723</v>
      </c>
      <c r="E226" s="135" t="s">
        <v>690</v>
      </c>
      <c r="F226" s="40">
        <v>42736</v>
      </c>
      <c r="G226" s="40">
        <v>42916</v>
      </c>
      <c r="H226" s="174"/>
      <c r="I226" s="39" t="s">
        <v>25</v>
      </c>
      <c r="J226" s="32" t="s">
        <v>25</v>
      </c>
      <c r="K226" s="32" t="s">
        <v>25</v>
      </c>
      <c r="L226" s="32" t="s">
        <v>25</v>
      </c>
      <c r="M226" s="32" t="s">
        <v>25</v>
      </c>
      <c r="N226" s="32" t="s">
        <v>25</v>
      </c>
      <c r="O226" s="39">
        <v>1849.96</v>
      </c>
      <c r="P226" s="168" t="s">
        <v>79</v>
      </c>
      <c r="Q226" s="138"/>
      <c r="R226" s="138">
        <f t="shared" ref="R226" si="78">O227/O226</f>
        <v>1.0339953296287487</v>
      </c>
      <c r="S226" s="138">
        <f t="shared" ref="S226" si="79">O227/(I225*1.18)</f>
        <v>0.72523804118355695</v>
      </c>
    </row>
    <row r="227" spans="1:19" s="5" customFormat="1" ht="19.5" customHeight="1" x14ac:dyDescent="0.2">
      <c r="A227" s="163" t="s">
        <v>53</v>
      </c>
      <c r="B227" s="163" t="s">
        <v>335</v>
      </c>
      <c r="C227" s="163"/>
      <c r="D227" s="170"/>
      <c r="E227" s="170"/>
      <c r="F227" s="40">
        <v>42917</v>
      </c>
      <c r="G227" s="40">
        <v>43100</v>
      </c>
      <c r="H227" s="169"/>
      <c r="I227" s="39" t="s">
        <v>25</v>
      </c>
      <c r="J227" s="32" t="s">
        <v>25</v>
      </c>
      <c r="K227" s="32" t="s">
        <v>25</v>
      </c>
      <c r="L227" s="32" t="s">
        <v>25</v>
      </c>
      <c r="M227" s="32" t="s">
        <v>25</v>
      </c>
      <c r="N227" s="32" t="s">
        <v>25</v>
      </c>
      <c r="O227" s="39">
        <v>1912.85</v>
      </c>
      <c r="P227" s="169"/>
      <c r="Q227" s="139"/>
      <c r="R227" s="139"/>
      <c r="S227" s="139"/>
    </row>
    <row r="228" spans="1:19" s="5" customFormat="1" ht="19.5" customHeight="1" x14ac:dyDescent="0.2">
      <c r="A228" s="161" t="s">
        <v>53</v>
      </c>
      <c r="B228" s="161" t="s">
        <v>318</v>
      </c>
      <c r="C228" s="161" t="s">
        <v>641</v>
      </c>
      <c r="D228" s="135">
        <v>42723</v>
      </c>
      <c r="E228" s="135" t="s">
        <v>689</v>
      </c>
      <c r="F228" s="40">
        <v>42736</v>
      </c>
      <c r="G228" s="40">
        <v>42916</v>
      </c>
      <c r="H228" s="168"/>
      <c r="I228" s="39">
        <v>2092.6799999999998</v>
      </c>
      <c r="J228" s="32" t="s">
        <v>25</v>
      </c>
      <c r="K228" s="32" t="s">
        <v>25</v>
      </c>
      <c r="L228" s="32" t="s">
        <v>25</v>
      </c>
      <c r="M228" s="32" t="s">
        <v>25</v>
      </c>
      <c r="N228" s="32" t="s">
        <v>25</v>
      </c>
      <c r="O228" s="32" t="s">
        <v>25</v>
      </c>
      <c r="P228" s="39"/>
      <c r="Q228" s="138">
        <f t="shared" ref="Q228" si="80">I229/I228</f>
        <v>1.0420274480570371</v>
      </c>
      <c r="R228" s="138"/>
      <c r="S228" s="138"/>
    </row>
    <row r="229" spans="1:19" s="5" customFormat="1" ht="19.5" customHeight="1" x14ac:dyDescent="0.2">
      <c r="A229" s="162"/>
      <c r="B229" s="162"/>
      <c r="C229" s="162"/>
      <c r="D229" s="170"/>
      <c r="E229" s="170"/>
      <c r="F229" s="40">
        <v>42917</v>
      </c>
      <c r="G229" s="40">
        <v>43100</v>
      </c>
      <c r="H229" s="169"/>
      <c r="I229" s="39">
        <v>2180.63</v>
      </c>
      <c r="J229" s="32" t="s">
        <v>25</v>
      </c>
      <c r="K229" s="32" t="s">
        <v>25</v>
      </c>
      <c r="L229" s="32" t="s">
        <v>25</v>
      </c>
      <c r="M229" s="32" t="s">
        <v>25</v>
      </c>
      <c r="N229" s="32" t="s">
        <v>25</v>
      </c>
      <c r="O229" s="32" t="s">
        <v>25</v>
      </c>
      <c r="P229" s="39"/>
      <c r="Q229" s="139"/>
      <c r="R229" s="139"/>
      <c r="S229" s="139"/>
    </row>
    <row r="230" spans="1:19" s="5" customFormat="1" ht="19.5" customHeight="1" x14ac:dyDescent="0.2">
      <c r="A230" s="162"/>
      <c r="B230" s="162"/>
      <c r="C230" s="162"/>
      <c r="D230" s="135">
        <v>42723</v>
      </c>
      <c r="E230" s="135" t="s">
        <v>690</v>
      </c>
      <c r="F230" s="40">
        <v>42736</v>
      </c>
      <c r="G230" s="40">
        <v>42916</v>
      </c>
      <c r="H230" s="157"/>
      <c r="I230" s="39" t="s">
        <v>25</v>
      </c>
      <c r="J230" s="32" t="s">
        <v>25</v>
      </c>
      <c r="K230" s="32" t="s">
        <v>25</v>
      </c>
      <c r="L230" s="32" t="s">
        <v>25</v>
      </c>
      <c r="M230" s="32" t="s">
        <v>25</v>
      </c>
      <c r="N230" s="32" t="s">
        <v>25</v>
      </c>
      <c r="O230" s="39">
        <v>2453.3000000000002</v>
      </c>
      <c r="P230" s="39"/>
      <c r="Q230" s="138"/>
      <c r="R230" s="138">
        <f t="shared" ref="R230:R234" si="81">O231/O230</f>
        <v>1.0339991032486855</v>
      </c>
      <c r="S230" s="138">
        <f t="shared" ref="S230:S252" si="82">O231/(I229*1.18)</f>
        <v>0.98584089794606866</v>
      </c>
    </row>
    <row r="231" spans="1:19" s="5" customFormat="1" ht="19.5" customHeight="1" x14ac:dyDescent="0.2">
      <c r="A231" s="163" t="s">
        <v>53</v>
      </c>
      <c r="B231" s="163" t="s">
        <v>335</v>
      </c>
      <c r="C231" s="163"/>
      <c r="D231" s="170"/>
      <c r="E231" s="170"/>
      <c r="F231" s="40">
        <v>42917</v>
      </c>
      <c r="G231" s="40">
        <v>43100</v>
      </c>
      <c r="H231" s="158"/>
      <c r="I231" s="39" t="s">
        <v>25</v>
      </c>
      <c r="J231" s="32" t="s">
        <v>25</v>
      </c>
      <c r="K231" s="32" t="s">
        <v>25</v>
      </c>
      <c r="L231" s="32" t="s">
        <v>25</v>
      </c>
      <c r="M231" s="32" t="s">
        <v>25</v>
      </c>
      <c r="N231" s="32" t="s">
        <v>25</v>
      </c>
      <c r="O231" s="39">
        <v>2536.71</v>
      </c>
      <c r="P231" s="39"/>
      <c r="Q231" s="139"/>
      <c r="R231" s="139"/>
      <c r="S231" s="139"/>
    </row>
    <row r="232" spans="1:19" s="5" customFormat="1" ht="19.5" customHeight="1" x14ac:dyDescent="0.2">
      <c r="A232" s="161" t="s">
        <v>53</v>
      </c>
      <c r="B232" s="161" t="s">
        <v>319</v>
      </c>
      <c r="C232" s="161" t="s">
        <v>641</v>
      </c>
      <c r="D232" s="135">
        <v>42368</v>
      </c>
      <c r="E232" s="135" t="s">
        <v>660</v>
      </c>
      <c r="F232" s="40">
        <v>42736</v>
      </c>
      <c r="G232" s="40">
        <v>42916</v>
      </c>
      <c r="H232" s="168"/>
      <c r="I232" s="39">
        <v>1252.79</v>
      </c>
      <c r="J232" s="32" t="s">
        <v>25</v>
      </c>
      <c r="K232" s="32" t="s">
        <v>25</v>
      </c>
      <c r="L232" s="32" t="s">
        <v>25</v>
      </c>
      <c r="M232" s="32" t="s">
        <v>25</v>
      </c>
      <c r="N232" s="32" t="s">
        <v>25</v>
      </c>
      <c r="O232" s="52" t="s">
        <v>25</v>
      </c>
      <c r="P232" s="39"/>
      <c r="Q232" s="138">
        <f t="shared" ref="Q232" si="83">I233/I232</f>
        <v>1.1512783467300984</v>
      </c>
      <c r="R232" s="138"/>
      <c r="S232" s="138"/>
    </row>
    <row r="233" spans="1:19" s="5" customFormat="1" ht="19.5" customHeight="1" x14ac:dyDescent="0.2">
      <c r="A233" s="162"/>
      <c r="B233" s="162"/>
      <c r="C233" s="162"/>
      <c r="D233" s="170"/>
      <c r="E233" s="170"/>
      <c r="F233" s="40">
        <v>42917</v>
      </c>
      <c r="G233" s="40">
        <v>43100</v>
      </c>
      <c r="H233" s="169"/>
      <c r="I233" s="39">
        <v>1442.31</v>
      </c>
      <c r="J233" s="32" t="s">
        <v>25</v>
      </c>
      <c r="K233" s="32" t="s">
        <v>25</v>
      </c>
      <c r="L233" s="32" t="s">
        <v>25</v>
      </c>
      <c r="M233" s="32" t="s">
        <v>25</v>
      </c>
      <c r="N233" s="32" t="s">
        <v>25</v>
      </c>
      <c r="O233" s="39" t="s">
        <v>25</v>
      </c>
      <c r="P233" s="39"/>
      <c r="Q233" s="139"/>
      <c r="R233" s="139"/>
      <c r="S233" s="139"/>
    </row>
    <row r="234" spans="1:19" s="5" customFormat="1" ht="19.5" customHeight="1" x14ac:dyDescent="0.2">
      <c r="A234" s="162"/>
      <c r="B234" s="162"/>
      <c r="C234" s="162"/>
      <c r="D234" s="135">
        <v>42723</v>
      </c>
      <c r="E234" s="135" t="s">
        <v>690</v>
      </c>
      <c r="F234" s="40">
        <v>42736</v>
      </c>
      <c r="G234" s="40">
        <v>42916</v>
      </c>
      <c r="H234" s="157"/>
      <c r="I234" s="39" t="s">
        <v>25</v>
      </c>
      <c r="J234" s="32" t="s">
        <v>25</v>
      </c>
      <c r="K234" s="32" t="s">
        <v>25</v>
      </c>
      <c r="L234" s="32" t="s">
        <v>25</v>
      </c>
      <c r="M234" s="32" t="s">
        <v>25</v>
      </c>
      <c r="N234" s="32" t="s">
        <v>25</v>
      </c>
      <c r="O234" s="39">
        <v>1468.7</v>
      </c>
      <c r="P234" s="39"/>
      <c r="Q234" s="138"/>
      <c r="R234" s="138">
        <f t="shared" si="81"/>
        <v>1.1500102131136378</v>
      </c>
      <c r="S234" s="138">
        <f t="shared" si="82"/>
        <v>0.99241694320633733</v>
      </c>
    </row>
    <row r="235" spans="1:19" s="5" customFormat="1" ht="19.5" customHeight="1" x14ac:dyDescent="0.2">
      <c r="A235" s="163" t="s">
        <v>53</v>
      </c>
      <c r="B235" s="163" t="s">
        <v>335</v>
      </c>
      <c r="C235" s="163"/>
      <c r="D235" s="170"/>
      <c r="E235" s="170"/>
      <c r="F235" s="40">
        <v>42917</v>
      </c>
      <c r="G235" s="40">
        <v>43100</v>
      </c>
      <c r="H235" s="158"/>
      <c r="I235" s="39" t="s">
        <v>25</v>
      </c>
      <c r="J235" s="32" t="s">
        <v>25</v>
      </c>
      <c r="K235" s="32" t="s">
        <v>25</v>
      </c>
      <c r="L235" s="32" t="s">
        <v>25</v>
      </c>
      <c r="M235" s="32" t="s">
        <v>25</v>
      </c>
      <c r="N235" s="32" t="s">
        <v>25</v>
      </c>
      <c r="O235" s="39">
        <v>1689.02</v>
      </c>
      <c r="P235" s="39"/>
      <c r="Q235" s="139"/>
      <c r="R235" s="139"/>
      <c r="S235" s="139"/>
    </row>
    <row r="236" spans="1:19" s="5" customFormat="1" ht="19.5" customHeight="1" x14ac:dyDescent="0.2">
      <c r="A236" s="161" t="s">
        <v>53</v>
      </c>
      <c r="B236" s="161" t="s">
        <v>328</v>
      </c>
      <c r="C236" s="161" t="s">
        <v>675</v>
      </c>
      <c r="D236" s="135">
        <v>42723</v>
      </c>
      <c r="E236" s="135" t="s">
        <v>787</v>
      </c>
      <c r="F236" s="40">
        <v>42736</v>
      </c>
      <c r="G236" s="40">
        <v>42916</v>
      </c>
      <c r="H236" s="83"/>
      <c r="I236" s="39">
        <v>1700.2</v>
      </c>
      <c r="J236" s="32" t="s">
        <v>25</v>
      </c>
      <c r="K236" s="32" t="s">
        <v>25</v>
      </c>
      <c r="L236" s="32" t="s">
        <v>25</v>
      </c>
      <c r="M236" s="32" t="s">
        <v>25</v>
      </c>
      <c r="N236" s="32" t="s">
        <v>25</v>
      </c>
      <c r="O236" s="39" t="s">
        <v>25</v>
      </c>
      <c r="P236" s="39"/>
      <c r="Q236" s="138">
        <f t="shared" ref="Q236" si="84">I237/I236</f>
        <v>1.0091401011645689</v>
      </c>
      <c r="R236" s="138"/>
      <c r="S236" s="138"/>
    </row>
    <row r="237" spans="1:19" s="5" customFormat="1" ht="19.5" customHeight="1" x14ac:dyDescent="0.2">
      <c r="A237" s="162"/>
      <c r="B237" s="162"/>
      <c r="C237" s="162"/>
      <c r="D237" s="170"/>
      <c r="E237" s="170"/>
      <c r="F237" s="40">
        <v>42917</v>
      </c>
      <c r="G237" s="40">
        <v>43100</v>
      </c>
      <c r="H237" s="83"/>
      <c r="I237" s="39">
        <v>1715.74</v>
      </c>
      <c r="J237" s="32" t="s">
        <v>25</v>
      </c>
      <c r="K237" s="32" t="s">
        <v>25</v>
      </c>
      <c r="L237" s="32" t="s">
        <v>25</v>
      </c>
      <c r="M237" s="32" t="s">
        <v>25</v>
      </c>
      <c r="N237" s="32" t="s">
        <v>25</v>
      </c>
      <c r="O237" s="39" t="s">
        <v>25</v>
      </c>
      <c r="P237" s="39"/>
      <c r="Q237" s="139"/>
      <c r="R237" s="139"/>
      <c r="S237" s="139"/>
    </row>
    <row r="238" spans="1:19" s="5" customFormat="1" ht="19.5" customHeight="1" x14ac:dyDescent="0.2">
      <c r="A238" s="162"/>
      <c r="B238" s="162"/>
      <c r="C238" s="162"/>
      <c r="D238" s="135">
        <v>42723</v>
      </c>
      <c r="E238" s="135" t="s">
        <v>690</v>
      </c>
      <c r="F238" s="40">
        <v>42736</v>
      </c>
      <c r="G238" s="40">
        <v>42916</v>
      </c>
      <c r="H238" s="83"/>
      <c r="I238" s="39" t="s">
        <v>25</v>
      </c>
      <c r="J238" s="32" t="s">
        <v>25</v>
      </c>
      <c r="K238" s="32" t="s">
        <v>25</v>
      </c>
      <c r="L238" s="32" t="s">
        <v>25</v>
      </c>
      <c r="M238" s="32" t="s">
        <v>25</v>
      </c>
      <c r="N238" s="32" t="s">
        <v>25</v>
      </c>
      <c r="O238" s="39">
        <v>1849.96</v>
      </c>
      <c r="P238" s="39"/>
      <c r="Q238" s="138"/>
      <c r="R238" s="138">
        <f t="shared" ref="R238" si="85">O239/O238</f>
        <v>1.0390008432614759</v>
      </c>
      <c r="S238" s="138">
        <f t="shared" ref="S238" si="86">O239/(I237*1.18)</f>
        <v>0.94939022209718082</v>
      </c>
    </row>
    <row r="239" spans="1:19" s="5" customFormat="1" ht="19.5" customHeight="1" x14ac:dyDescent="0.2">
      <c r="A239" s="163" t="s">
        <v>53</v>
      </c>
      <c r="B239" s="163" t="s">
        <v>335</v>
      </c>
      <c r="C239" s="163"/>
      <c r="D239" s="170"/>
      <c r="E239" s="170"/>
      <c r="F239" s="40">
        <v>42917</v>
      </c>
      <c r="G239" s="40">
        <v>43100</v>
      </c>
      <c r="H239" s="83"/>
      <c r="I239" s="39" t="s">
        <v>25</v>
      </c>
      <c r="J239" s="32" t="s">
        <v>25</v>
      </c>
      <c r="K239" s="32" t="s">
        <v>25</v>
      </c>
      <c r="L239" s="32" t="s">
        <v>25</v>
      </c>
      <c r="M239" s="32" t="s">
        <v>25</v>
      </c>
      <c r="N239" s="32" t="s">
        <v>25</v>
      </c>
      <c r="O239" s="39">
        <v>1922.11</v>
      </c>
      <c r="P239" s="39"/>
      <c r="Q239" s="139"/>
      <c r="R239" s="139"/>
      <c r="S239" s="139"/>
    </row>
    <row r="240" spans="1:19" s="5" customFormat="1" ht="19.5" customHeight="1" x14ac:dyDescent="0.2">
      <c r="A240" s="161" t="s">
        <v>53</v>
      </c>
      <c r="B240" s="161" t="s">
        <v>683</v>
      </c>
      <c r="C240" s="161" t="s">
        <v>684</v>
      </c>
      <c r="D240" s="135">
        <v>42723</v>
      </c>
      <c r="E240" s="135" t="s">
        <v>788</v>
      </c>
      <c r="F240" s="40">
        <v>42837</v>
      </c>
      <c r="G240" s="40">
        <v>42916</v>
      </c>
      <c r="H240" s="168"/>
      <c r="I240" s="39">
        <v>368.7</v>
      </c>
      <c r="J240" s="32" t="s">
        <v>25</v>
      </c>
      <c r="K240" s="32" t="s">
        <v>25</v>
      </c>
      <c r="L240" s="32" t="s">
        <v>25</v>
      </c>
      <c r="M240" s="32" t="s">
        <v>25</v>
      </c>
      <c r="N240" s="32" t="s">
        <v>25</v>
      </c>
      <c r="O240" s="25" t="s">
        <v>25</v>
      </c>
      <c r="P240" s="168" t="s">
        <v>288</v>
      </c>
      <c r="Q240" s="138">
        <f t="shared" ref="Q240" si="87">I241/I240</f>
        <v>1</v>
      </c>
      <c r="R240" s="138"/>
      <c r="S240" s="138"/>
    </row>
    <row r="241" spans="1:19" s="5" customFormat="1" ht="19.5" customHeight="1" x14ac:dyDescent="0.2">
      <c r="A241" s="162"/>
      <c r="B241" s="162"/>
      <c r="C241" s="162"/>
      <c r="D241" s="170"/>
      <c r="E241" s="170"/>
      <c r="F241" s="40">
        <v>42917</v>
      </c>
      <c r="G241" s="40">
        <v>43100</v>
      </c>
      <c r="H241" s="174"/>
      <c r="I241" s="39">
        <v>368.7</v>
      </c>
      <c r="J241" s="32" t="s">
        <v>25</v>
      </c>
      <c r="K241" s="32" t="s">
        <v>25</v>
      </c>
      <c r="L241" s="32" t="s">
        <v>25</v>
      </c>
      <c r="M241" s="32" t="s">
        <v>25</v>
      </c>
      <c r="N241" s="32" t="s">
        <v>25</v>
      </c>
      <c r="O241" s="39" t="s">
        <v>25</v>
      </c>
      <c r="P241" s="145"/>
      <c r="Q241" s="139"/>
      <c r="R241" s="139"/>
      <c r="S241" s="139"/>
    </row>
    <row r="242" spans="1:19" s="5" customFormat="1" ht="19.5" customHeight="1" x14ac:dyDescent="0.2">
      <c r="A242" s="161" t="s">
        <v>53</v>
      </c>
      <c r="B242" s="161" t="s">
        <v>416</v>
      </c>
      <c r="C242" s="161" t="s">
        <v>684</v>
      </c>
      <c r="D242" s="135">
        <v>42720</v>
      </c>
      <c r="E242" s="135" t="s">
        <v>599</v>
      </c>
      <c r="F242" s="40">
        <v>42736</v>
      </c>
      <c r="G242" s="40">
        <v>42916</v>
      </c>
      <c r="H242" s="168"/>
      <c r="I242" s="39">
        <v>1885</v>
      </c>
      <c r="J242" s="32" t="s">
        <v>25</v>
      </c>
      <c r="K242" s="32" t="s">
        <v>25</v>
      </c>
      <c r="L242" s="32" t="s">
        <v>25</v>
      </c>
      <c r="M242" s="32" t="s">
        <v>25</v>
      </c>
      <c r="N242" s="32" t="s">
        <v>25</v>
      </c>
      <c r="O242" s="25" t="s">
        <v>25</v>
      </c>
      <c r="P242" s="39"/>
      <c r="Q242" s="138">
        <f t="shared" ref="Q242" si="88">I243/I242</f>
        <v>1.0114376657824933</v>
      </c>
      <c r="R242" s="138"/>
      <c r="S242" s="138"/>
    </row>
    <row r="243" spans="1:19" s="5" customFormat="1" ht="19.5" customHeight="1" x14ac:dyDescent="0.2">
      <c r="A243" s="162"/>
      <c r="B243" s="162"/>
      <c r="C243" s="162"/>
      <c r="D243" s="170"/>
      <c r="E243" s="170"/>
      <c r="F243" s="40">
        <v>42917</v>
      </c>
      <c r="G243" s="40">
        <v>43100</v>
      </c>
      <c r="H243" s="174"/>
      <c r="I243" s="39">
        <v>1906.56</v>
      </c>
      <c r="J243" s="32" t="s">
        <v>25</v>
      </c>
      <c r="K243" s="32" t="s">
        <v>25</v>
      </c>
      <c r="L243" s="32" t="s">
        <v>25</v>
      </c>
      <c r="M243" s="32" t="s">
        <v>25</v>
      </c>
      <c r="N243" s="32" t="s">
        <v>25</v>
      </c>
      <c r="O243" s="39" t="s">
        <v>25</v>
      </c>
      <c r="P243" s="39"/>
      <c r="Q243" s="139"/>
      <c r="R243" s="139"/>
      <c r="S243" s="139"/>
    </row>
    <row r="244" spans="1:19" s="5" customFormat="1" ht="19.5" customHeight="1" x14ac:dyDescent="0.2">
      <c r="A244" s="162"/>
      <c r="B244" s="162"/>
      <c r="C244" s="162"/>
      <c r="D244" s="135">
        <v>42723</v>
      </c>
      <c r="E244" s="135" t="s">
        <v>690</v>
      </c>
      <c r="F244" s="40">
        <v>42736</v>
      </c>
      <c r="G244" s="40">
        <v>42916</v>
      </c>
      <c r="H244" s="174"/>
      <c r="I244" s="32" t="s">
        <v>25</v>
      </c>
      <c r="J244" s="32" t="s">
        <v>25</v>
      </c>
      <c r="K244" s="32" t="s">
        <v>25</v>
      </c>
      <c r="L244" s="32" t="s">
        <v>25</v>
      </c>
      <c r="M244" s="32" t="s">
        <v>25</v>
      </c>
      <c r="N244" s="32" t="s">
        <v>25</v>
      </c>
      <c r="O244" s="39">
        <v>2203.29</v>
      </c>
      <c r="P244" s="39"/>
      <c r="Q244" s="138"/>
      <c r="R244" s="138">
        <f t="shared" ref="R244" si="89">O245/O244</f>
        <v>1.0210821090278628</v>
      </c>
      <c r="S244" s="138">
        <f t="shared" ref="S244" si="90">O245/(I243*1.18)</f>
        <v>0.99999964440347966</v>
      </c>
    </row>
    <row r="245" spans="1:19" s="5" customFormat="1" ht="19.5" customHeight="1" x14ac:dyDescent="0.2">
      <c r="A245" s="163"/>
      <c r="B245" s="163"/>
      <c r="C245" s="163"/>
      <c r="D245" s="170"/>
      <c r="E245" s="170"/>
      <c r="F245" s="40">
        <v>42917</v>
      </c>
      <c r="G245" s="40">
        <v>43100</v>
      </c>
      <c r="H245" s="169"/>
      <c r="I245" s="32" t="s">
        <v>25</v>
      </c>
      <c r="J245" s="32" t="s">
        <v>25</v>
      </c>
      <c r="K245" s="32" t="s">
        <v>25</v>
      </c>
      <c r="L245" s="32" t="s">
        <v>25</v>
      </c>
      <c r="M245" s="32" t="s">
        <v>25</v>
      </c>
      <c r="N245" s="32" t="s">
        <v>25</v>
      </c>
      <c r="O245" s="39">
        <v>2249.7399999999998</v>
      </c>
      <c r="P245" s="97"/>
      <c r="Q245" s="139"/>
      <c r="R245" s="139"/>
      <c r="S245" s="139"/>
    </row>
    <row r="246" spans="1:19" s="5" customFormat="1" ht="19.5" customHeight="1" x14ac:dyDescent="0.2">
      <c r="A246" s="161" t="s">
        <v>53</v>
      </c>
      <c r="B246" s="161" t="s">
        <v>318</v>
      </c>
      <c r="C246" s="161" t="s">
        <v>684</v>
      </c>
      <c r="D246" s="135">
        <v>42710</v>
      </c>
      <c r="E246" s="135" t="s">
        <v>789</v>
      </c>
      <c r="F246" s="40">
        <v>42736</v>
      </c>
      <c r="G246" s="40">
        <v>42916</v>
      </c>
      <c r="H246" s="168"/>
      <c r="I246" s="39">
        <v>1838</v>
      </c>
      <c r="J246" s="32" t="s">
        <v>25</v>
      </c>
      <c r="K246" s="32" t="s">
        <v>25</v>
      </c>
      <c r="L246" s="32" t="s">
        <v>25</v>
      </c>
      <c r="M246" s="32" t="s">
        <v>25</v>
      </c>
      <c r="N246" s="32" t="s">
        <v>25</v>
      </c>
      <c r="O246" s="25" t="s">
        <v>25</v>
      </c>
      <c r="P246" s="97"/>
      <c r="Q246" s="138">
        <f t="shared" ref="Q246" si="91">I247/I246</f>
        <v>1.0331338411316648</v>
      </c>
      <c r="R246" s="138"/>
      <c r="S246" s="138"/>
    </row>
    <row r="247" spans="1:19" s="5" customFormat="1" ht="19.5" customHeight="1" x14ac:dyDescent="0.2">
      <c r="A247" s="162"/>
      <c r="B247" s="162"/>
      <c r="C247" s="162"/>
      <c r="D247" s="170"/>
      <c r="E247" s="170"/>
      <c r="F247" s="40">
        <v>42917</v>
      </c>
      <c r="G247" s="40">
        <v>43100</v>
      </c>
      <c r="H247" s="174"/>
      <c r="I247" s="39">
        <v>1898.9</v>
      </c>
      <c r="J247" s="32" t="s">
        <v>25</v>
      </c>
      <c r="K247" s="32" t="s">
        <v>25</v>
      </c>
      <c r="L247" s="32" t="s">
        <v>25</v>
      </c>
      <c r="M247" s="32" t="s">
        <v>25</v>
      </c>
      <c r="N247" s="32" t="s">
        <v>25</v>
      </c>
      <c r="O247" s="39" t="s">
        <v>25</v>
      </c>
      <c r="P247" s="97"/>
      <c r="Q247" s="139"/>
      <c r="R247" s="139"/>
      <c r="S247" s="139"/>
    </row>
    <row r="248" spans="1:19" s="5" customFormat="1" ht="19.5" customHeight="1" x14ac:dyDescent="0.2">
      <c r="A248" s="162"/>
      <c r="B248" s="162"/>
      <c r="C248" s="162"/>
      <c r="D248" s="135">
        <v>42723</v>
      </c>
      <c r="E248" s="135" t="s">
        <v>690</v>
      </c>
      <c r="F248" s="40">
        <v>42736</v>
      </c>
      <c r="G248" s="40">
        <v>42916</v>
      </c>
      <c r="H248" s="174"/>
      <c r="I248" s="32" t="s">
        <v>25</v>
      </c>
      <c r="J248" s="32" t="s">
        <v>25</v>
      </c>
      <c r="K248" s="32" t="s">
        <v>25</v>
      </c>
      <c r="L248" s="32" t="s">
        <v>25</v>
      </c>
      <c r="M248" s="32" t="s">
        <v>25</v>
      </c>
      <c r="N248" s="32" t="s">
        <v>25</v>
      </c>
      <c r="O248" s="25">
        <v>2168.84</v>
      </c>
      <c r="P248" s="97"/>
      <c r="Q248" s="138"/>
      <c r="R248" s="138">
        <f t="shared" ref="R248" si="92">O249/O248</f>
        <v>1.0331329189797309</v>
      </c>
      <c r="S248" s="138">
        <f t="shared" ref="S248" si="93">O249/(I247*1.18)</f>
        <v>0.99999910742258458</v>
      </c>
    </row>
    <row r="249" spans="1:19" s="5" customFormat="1" ht="19.5" customHeight="1" x14ac:dyDescent="0.2">
      <c r="A249" s="163"/>
      <c r="B249" s="163"/>
      <c r="C249" s="163"/>
      <c r="D249" s="170"/>
      <c r="E249" s="170"/>
      <c r="F249" s="40">
        <v>42917</v>
      </c>
      <c r="G249" s="40">
        <v>43100</v>
      </c>
      <c r="H249" s="169"/>
      <c r="I249" s="32" t="s">
        <v>25</v>
      </c>
      <c r="J249" s="32" t="s">
        <v>25</v>
      </c>
      <c r="K249" s="32" t="s">
        <v>25</v>
      </c>
      <c r="L249" s="32" t="s">
        <v>25</v>
      </c>
      <c r="M249" s="32" t="s">
        <v>25</v>
      </c>
      <c r="N249" s="32" t="s">
        <v>25</v>
      </c>
      <c r="O249" s="39">
        <v>2240.6999999999998</v>
      </c>
      <c r="P249" s="97"/>
      <c r="Q249" s="139"/>
      <c r="R249" s="139"/>
      <c r="S249" s="139"/>
    </row>
    <row r="250" spans="1:19" s="5" customFormat="1" ht="19.5" customHeight="1" x14ac:dyDescent="0.2">
      <c r="A250" s="161" t="s">
        <v>53</v>
      </c>
      <c r="B250" s="161" t="s">
        <v>335</v>
      </c>
      <c r="C250" s="161" t="s">
        <v>499</v>
      </c>
      <c r="D250" s="135">
        <v>42723</v>
      </c>
      <c r="E250" s="135" t="s">
        <v>842</v>
      </c>
      <c r="F250" s="40">
        <v>42736</v>
      </c>
      <c r="G250" s="40">
        <v>42916</v>
      </c>
      <c r="H250" s="168"/>
      <c r="I250" s="39">
        <v>2644.1</v>
      </c>
      <c r="J250" s="32" t="s">
        <v>25</v>
      </c>
      <c r="K250" s="32" t="s">
        <v>25</v>
      </c>
      <c r="L250" s="32" t="s">
        <v>25</v>
      </c>
      <c r="M250" s="32" t="s">
        <v>25</v>
      </c>
      <c r="N250" s="32" t="s">
        <v>25</v>
      </c>
      <c r="O250" s="25" t="s">
        <v>25</v>
      </c>
      <c r="P250" s="39"/>
      <c r="Q250" s="138">
        <f t="shared" ref="Q250" si="94">I251/I250</f>
        <v>1</v>
      </c>
      <c r="R250" s="138"/>
      <c r="S250" s="138"/>
    </row>
    <row r="251" spans="1:19" s="5" customFormat="1" ht="19.5" customHeight="1" x14ac:dyDescent="0.2">
      <c r="A251" s="162"/>
      <c r="B251" s="162"/>
      <c r="C251" s="162"/>
      <c r="D251" s="136"/>
      <c r="E251" s="136"/>
      <c r="F251" s="40">
        <v>42917</v>
      </c>
      <c r="G251" s="40">
        <v>43100</v>
      </c>
      <c r="H251" s="174"/>
      <c r="I251" s="39">
        <v>2644.1</v>
      </c>
      <c r="J251" s="32" t="s">
        <v>25</v>
      </c>
      <c r="K251" s="32" t="s">
        <v>25</v>
      </c>
      <c r="L251" s="32" t="s">
        <v>25</v>
      </c>
      <c r="M251" s="32" t="s">
        <v>25</v>
      </c>
      <c r="N251" s="32" t="s">
        <v>25</v>
      </c>
      <c r="O251" s="39" t="s">
        <v>25</v>
      </c>
      <c r="P251" s="39"/>
      <c r="Q251" s="139"/>
      <c r="R251" s="139"/>
      <c r="S251" s="139"/>
    </row>
    <row r="252" spans="1:19" s="5" customFormat="1" ht="19.5" customHeight="1" x14ac:dyDescent="0.2">
      <c r="A252" s="162"/>
      <c r="B252" s="162"/>
      <c r="C252" s="162"/>
      <c r="D252" s="135">
        <v>42723</v>
      </c>
      <c r="E252" s="135" t="s">
        <v>690</v>
      </c>
      <c r="F252" s="40">
        <v>42736</v>
      </c>
      <c r="G252" s="40">
        <v>42916</v>
      </c>
      <c r="H252" s="174"/>
      <c r="I252" s="39" t="s">
        <v>25</v>
      </c>
      <c r="J252" s="32" t="s">
        <v>25</v>
      </c>
      <c r="K252" s="32" t="s">
        <v>25</v>
      </c>
      <c r="L252" s="32" t="s">
        <v>25</v>
      </c>
      <c r="M252" s="32" t="s">
        <v>25</v>
      </c>
      <c r="N252" s="32" t="s">
        <v>25</v>
      </c>
      <c r="O252" s="39">
        <v>1974.78</v>
      </c>
      <c r="P252" s="39"/>
      <c r="Q252" s="138"/>
      <c r="R252" s="138">
        <f>O253/O252</f>
        <v>1.033998723908486</v>
      </c>
      <c r="S252" s="138">
        <f t="shared" si="82"/>
        <v>0.65445356755270301</v>
      </c>
    </row>
    <row r="253" spans="1:19" s="5" customFormat="1" ht="18.75" customHeight="1" x14ac:dyDescent="0.2">
      <c r="A253" s="163" t="s">
        <v>53</v>
      </c>
      <c r="B253" s="163" t="s">
        <v>335</v>
      </c>
      <c r="C253" s="163"/>
      <c r="D253" s="136"/>
      <c r="E253" s="136"/>
      <c r="F253" s="40">
        <v>42917</v>
      </c>
      <c r="G253" s="40">
        <v>43100</v>
      </c>
      <c r="H253" s="169"/>
      <c r="I253" s="39" t="s">
        <v>25</v>
      </c>
      <c r="J253" s="32" t="s">
        <v>25</v>
      </c>
      <c r="K253" s="32" t="s">
        <v>25</v>
      </c>
      <c r="L253" s="32" t="s">
        <v>25</v>
      </c>
      <c r="M253" s="32" t="s">
        <v>25</v>
      </c>
      <c r="N253" s="32" t="s">
        <v>25</v>
      </c>
      <c r="O253" s="39">
        <v>2041.92</v>
      </c>
      <c r="P253" s="39"/>
      <c r="Q253" s="139"/>
      <c r="R253" s="139"/>
      <c r="S253" s="139"/>
    </row>
    <row r="254" spans="1:19" s="5" customFormat="1" ht="19.5" customHeight="1" x14ac:dyDescent="0.2">
      <c r="A254" s="161" t="s">
        <v>53</v>
      </c>
      <c r="B254" s="161" t="s">
        <v>894</v>
      </c>
      <c r="C254" s="161" t="s">
        <v>686</v>
      </c>
      <c r="D254" s="135">
        <v>42710</v>
      </c>
      <c r="E254" s="135" t="s">
        <v>789</v>
      </c>
      <c r="F254" s="40">
        <v>42736</v>
      </c>
      <c r="G254" s="40">
        <v>42916</v>
      </c>
      <c r="H254" s="168"/>
      <c r="I254" s="39">
        <v>1977.38</v>
      </c>
      <c r="J254" s="32" t="s">
        <v>25</v>
      </c>
      <c r="K254" s="32" t="s">
        <v>25</v>
      </c>
      <c r="L254" s="32" t="s">
        <v>25</v>
      </c>
      <c r="M254" s="32" t="s">
        <v>25</v>
      </c>
      <c r="N254" s="32" t="s">
        <v>25</v>
      </c>
      <c r="O254" s="25" t="s">
        <v>25</v>
      </c>
      <c r="P254" s="39"/>
      <c r="Q254" s="138">
        <f t="shared" ref="Q254" si="95">I255/I254</f>
        <v>1.0226916424764081</v>
      </c>
      <c r="R254" s="138"/>
      <c r="S254" s="138"/>
    </row>
    <row r="255" spans="1:19" s="5" customFormat="1" ht="19.5" customHeight="1" x14ac:dyDescent="0.2">
      <c r="A255" s="162"/>
      <c r="B255" s="162"/>
      <c r="C255" s="162"/>
      <c r="D255" s="136"/>
      <c r="E255" s="170"/>
      <c r="F255" s="40">
        <v>42917</v>
      </c>
      <c r="G255" s="40">
        <v>43100</v>
      </c>
      <c r="H255" s="174"/>
      <c r="I255" s="39">
        <v>2022.25</v>
      </c>
      <c r="J255" s="32" t="s">
        <v>25</v>
      </c>
      <c r="K255" s="32" t="s">
        <v>25</v>
      </c>
      <c r="L255" s="32" t="s">
        <v>25</v>
      </c>
      <c r="M255" s="32" t="s">
        <v>25</v>
      </c>
      <c r="N255" s="32" t="s">
        <v>25</v>
      </c>
      <c r="O255" s="39" t="s">
        <v>25</v>
      </c>
      <c r="P255" s="39"/>
      <c r="Q255" s="139"/>
      <c r="R255" s="139"/>
      <c r="S255" s="139"/>
    </row>
    <row r="256" spans="1:19" s="5" customFormat="1" ht="19.5" customHeight="1" x14ac:dyDescent="0.2">
      <c r="A256" s="162"/>
      <c r="B256" s="162"/>
      <c r="C256" s="162"/>
      <c r="D256" s="135">
        <v>42723</v>
      </c>
      <c r="E256" s="135" t="s">
        <v>690</v>
      </c>
      <c r="F256" s="40">
        <v>42736</v>
      </c>
      <c r="G256" s="40">
        <v>42916</v>
      </c>
      <c r="H256" s="174"/>
      <c r="I256" s="39" t="s">
        <v>25</v>
      </c>
      <c r="J256" s="32" t="s">
        <v>25</v>
      </c>
      <c r="K256" s="32" t="s">
        <v>25</v>
      </c>
      <c r="L256" s="32" t="s">
        <v>25</v>
      </c>
      <c r="M256" s="32" t="s">
        <v>25</v>
      </c>
      <c r="N256" s="32" t="s">
        <v>25</v>
      </c>
      <c r="O256" s="39">
        <v>1977.38</v>
      </c>
      <c r="P256" s="39"/>
      <c r="Q256" s="138"/>
      <c r="R256" s="138">
        <f t="shared" ref="R256" si="96">O257/O256</f>
        <v>1.0226916424764081</v>
      </c>
      <c r="S256" s="138">
        <f t="shared" ref="S256" si="97">O257/(I255*1.18)</f>
        <v>0.84745762711864414</v>
      </c>
    </row>
    <row r="257" spans="1:19" s="5" customFormat="1" ht="18.75" customHeight="1" x14ac:dyDescent="0.2">
      <c r="A257" s="163" t="s">
        <v>53</v>
      </c>
      <c r="B257" s="163" t="s">
        <v>335</v>
      </c>
      <c r="C257" s="163"/>
      <c r="D257" s="136"/>
      <c r="E257" s="170"/>
      <c r="F257" s="40">
        <v>42917</v>
      </c>
      <c r="G257" s="40">
        <v>43100</v>
      </c>
      <c r="H257" s="169"/>
      <c r="I257" s="39" t="s">
        <v>25</v>
      </c>
      <c r="J257" s="32" t="s">
        <v>25</v>
      </c>
      <c r="K257" s="32" t="s">
        <v>25</v>
      </c>
      <c r="L257" s="32" t="s">
        <v>25</v>
      </c>
      <c r="M257" s="32" t="s">
        <v>25</v>
      </c>
      <c r="N257" s="32" t="s">
        <v>25</v>
      </c>
      <c r="O257" s="39">
        <v>2022.25</v>
      </c>
      <c r="P257" s="39"/>
      <c r="Q257" s="139"/>
      <c r="R257" s="139"/>
      <c r="S257" s="139"/>
    </row>
    <row r="258" spans="1:19" s="5" customFormat="1" ht="19.5" customHeight="1" x14ac:dyDescent="0.2">
      <c r="A258" s="161" t="s">
        <v>53</v>
      </c>
      <c r="B258" s="161" t="s">
        <v>335</v>
      </c>
      <c r="C258" s="161" t="s">
        <v>814</v>
      </c>
      <c r="D258" s="135">
        <v>42723</v>
      </c>
      <c r="E258" s="135" t="s">
        <v>626</v>
      </c>
      <c r="F258" s="40">
        <v>42736</v>
      </c>
      <c r="G258" s="40">
        <v>42916</v>
      </c>
      <c r="H258" s="168"/>
      <c r="I258" s="39">
        <v>1974.78</v>
      </c>
      <c r="J258" s="41" t="s">
        <v>25</v>
      </c>
      <c r="K258" s="41" t="s">
        <v>25</v>
      </c>
      <c r="L258" s="41" t="s">
        <v>25</v>
      </c>
      <c r="M258" s="41" t="s">
        <v>25</v>
      </c>
      <c r="N258" s="41" t="s">
        <v>25</v>
      </c>
      <c r="O258" s="41" t="s">
        <v>25</v>
      </c>
      <c r="P258" s="39"/>
      <c r="Q258" s="138">
        <f t="shared" ref="Q258" si="98">I259/I258</f>
        <v>1.0340240431845573</v>
      </c>
      <c r="R258" s="138"/>
      <c r="S258" s="138"/>
    </row>
    <row r="259" spans="1:19" s="5" customFormat="1" ht="19.5" customHeight="1" x14ac:dyDescent="0.2">
      <c r="A259" s="162" t="s">
        <v>53</v>
      </c>
      <c r="B259" s="162" t="s">
        <v>335</v>
      </c>
      <c r="C259" s="162" t="s">
        <v>331</v>
      </c>
      <c r="D259" s="136"/>
      <c r="E259" s="136"/>
      <c r="F259" s="40">
        <v>42917</v>
      </c>
      <c r="G259" s="40">
        <v>43100</v>
      </c>
      <c r="H259" s="169"/>
      <c r="I259" s="39">
        <v>2041.97</v>
      </c>
      <c r="J259" s="41" t="s">
        <v>25</v>
      </c>
      <c r="K259" s="41" t="s">
        <v>25</v>
      </c>
      <c r="L259" s="41" t="s">
        <v>25</v>
      </c>
      <c r="M259" s="41" t="s">
        <v>25</v>
      </c>
      <c r="N259" s="41" t="s">
        <v>25</v>
      </c>
      <c r="O259" s="41" t="s">
        <v>25</v>
      </c>
      <c r="P259" s="39"/>
      <c r="Q259" s="139"/>
      <c r="R259" s="139"/>
      <c r="S259" s="139"/>
    </row>
    <row r="260" spans="1:19" s="1" customFormat="1" ht="19.5" customHeight="1" x14ac:dyDescent="0.2">
      <c r="A260" s="162"/>
      <c r="B260" s="162"/>
      <c r="C260" s="162"/>
      <c r="D260" s="135">
        <v>42723</v>
      </c>
      <c r="E260" s="135" t="s">
        <v>690</v>
      </c>
      <c r="F260" s="40">
        <v>42736</v>
      </c>
      <c r="G260" s="40">
        <v>42916</v>
      </c>
      <c r="H260" s="135"/>
      <c r="I260" s="39" t="s">
        <v>25</v>
      </c>
      <c r="J260" s="39" t="s">
        <v>25</v>
      </c>
      <c r="K260" s="39" t="s">
        <v>25</v>
      </c>
      <c r="L260" s="39" t="s">
        <v>25</v>
      </c>
      <c r="M260" s="39" t="s">
        <v>25</v>
      </c>
      <c r="N260" s="39" t="s">
        <v>25</v>
      </c>
      <c r="O260" s="43">
        <v>1974.78</v>
      </c>
      <c r="P260" s="39"/>
      <c r="Q260" s="138"/>
      <c r="R260" s="138">
        <f>O261/O260</f>
        <v>1.0340240431845573</v>
      </c>
      <c r="S260" s="138">
        <f>O261/(I259)</f>
        <v>1</v>
      </c>
    </row>
    <row r="261" spans="1:19" s="1" customFormat="1" ht="19.5" customHeight="1" x14ac:dyDescent="0.2">
      <c r="A261" s="163"/>
      <c r="B261" s="163"/>
      <c r="C261" s="163"/>
      <c r="D261" s="136"/>
      <c r="E261" s="136"/>
      <c r="F261" s="40">
        <v>42917</v>
      </c>
      <c r="G261" s="40">
        <v>43100</v>
      </c>
      <c r="H261" s="136"/>
      <c r="I261" s="39" t="s">
        <v>25</v>
      </c>
      <c r="J261" s="39" t="s">
        <v>25</v>
      </c>
      <c r="K261" s="39" t="s">
        <v>25</v>
      </c>
      <c r="L261" s="39" t="s">
        <v>25</v>
      </c>
      <c r="M261" s="39" t="s">
        <v>25</v>
      </c>
      <c r="N261" s="39" t="s">
        <v>25</v>
      </c>
      <c r="O261" s="43">
        <v>2041.97</v>
      </c>
      <c r="P261" s="39"/>
      <c r="Q261" s="139"/>
      <c r="R261" s="139"/>
      <c r="S261" s="139"/>
    </row>
    <row r="262" spans="1:19" s="10" customFormat="1" ht="19.5" customHeight="1" x14ac:dyDescent="0.25">
      <c r="A262" s="46">
        <v>3</v>
      </c>
      <c r="B262" s="47" t="s">
        <v>217</v>
      </c>
      <c r="C262" s="8"/>
      <c r="D262" s="8"/>
      <c r="E262" s="8"/>
      <c r="F262" s="8"/>
      <c r="G262" s="8"/>
      <c r="H262" s="8"/>
      <c r="I262" s="8"/>
      <c r="J262" s="32"/>
      <c r="K262" s="32"/>
      <c r="L262" s="32"/>
      <c r="M262" s="32"/>
      <c r="N262" s="32"/>
      <c r="O262" s="8"/>
      <c r="P262" s="8"/>
      <c r="Q262" s="49"/>
      <c r="R262" s="49"/>
      <c r="S262" s="49"/>
    </row>
    <row r="263" spans="1:19" s="5" customFormat="1" ht="19.5" customHeight="1" x14ac:dyDescent="0.2">
      <c r="A263" s="161" t="s">
        <v>374</v>
      </c>
      <c r="B263" s="161" t="s">
        <v>375</v>
      </c>
      <c r="C263" s="161" t="s">
        <v>378</v>
      </c>
      <c r="D263" s="185">
        <v>42717</v>
      </c>
      <c r="E263" s="157" t="s">
        <v>694</v>
      </c>
      <c r="F263" s="40">
        <v>42736</v>
      </c>
      <c r="G263" s="40">
        <v>42916</v>
      </c>
      <c r="H263" s="200"/>
      <c r="I263" s="39">
        <v>2387.2800000000002</v>
      </c>
      <c r="J263" s="32" t="s">
        <v>25</v>
      </c>
      <c r="K263" s="32" t="s">
        <v>25</v>
      </c>
      <c r="L263" s="32" t="s">
        <v>25</v>
      </c>
      <c r="M263" s="32" t="s">
        <v>25</v>
      </c>
      <c r="N263" s="32" t="s">
        <v>25</v>
      </c>
      <c r="O263" s="39"/>
      <c r="P263" s="133" t="s">
        <v>78</v>
      </c>
      <c r="Q263" s="138">
        <f>I264/I263</f>
        <v>1.0161438959820381</v>
      </c>
      <c r="R263" s="138"/>
      <c r="S263" s="138"/>
    </row>
    <row r="264" spans="1:19" s="5" customFormat="1" ht="19.5" customHeight="1" x14ac:dyDescent="0.2">
      <c r="A264" s="162"/>
      <c r="B264" s="162"/>
      <c r="C264" s="162"/>
      <c r="D264" s="186"/>
      <c r="E264" s="158"/>
      <c r="F264" s="40">
        <v>42917</v>
      </c>
      <c r="G264" s="40">
        <v>43100</v>
      </c>
      <c r="H264" s="200"/>
      <c r="I264" s="39">
        <v>2425.8200000000002</v>
      </c>
      <c r="J264" s="41" t="s">
        <v>25</v>
      </c>
      <c r="K264" s="41" t="s">
        <v>25</v>
      </c>
      <c r="L264" s="41" t="s">
        <v>25</v>
      </c>
      <c r="M264" s="41" t="s">
        <v>25</v>
      </c>
      <c r="N264" s="41" t="s">
        <v>25</v>
      </c>
      <c r="O264" s="39"/>
      <c r="P264" s="137"/>
      <c r="Q264" s="139"/>
      <c r="R264" s="139"/>
      <c r="S264" s="139"/>
    </row>
    <row r="265" spans="1:19" s="5" customFormat="1" ht="19.5" customHeight="1" x14ac:dyDescent="0.2">
      <c r="A265" s="162"/>
      <c r="B265" s="162"/>
      <c r="C265" s="162"/>
      <c r="D265" s="185">
        <v>42723</v>
      </c>
      <c r="E265" s="157" t="s">
        <v>696</v>
      </c>
      <c r="F265" s="40">
        <v>42736</v>
      </c>
      <c r="G265" s="40">
        <v>42916</v>
      </c>
      <c r="H265" s="82"/>
      <c r="I265" s="39" t="s">
        <v>25</v>
      </c>
      <c r="J265" s="41" t="s">
        <v>25</v>
      </c>
      <c r="K265" s="41" t="s">
        <v>25</v>
      </c>
      <c r="L265" s="41" t="s">
        <v>25</v>
      </c>
      <c r="M265" s="41" t="s">
        <v>25</v>
      </c>
      <c r="N265" s="41" t="s">
        <v>25</v>
      </c>
      <c r="O265" s="39">
        <v>2414.94</v>
      </c>
      <c r="P265" s="133" t="s">
        <v>78</v>
      </c>
      <c r="Q265" s="138"/>
      <c r="R265" s="138">
        <f t="shared" ref="R265" si="99">O266/O265</f>
        <v>1.0349987991420078</v>
      </c>
      <c r="S265" s="138">
        <f>O266/(I264*1.18)</f>
        <v>0.87318368249827527</v>
      </c>
    </row>
    <row r="266" spans="1:19" s="5" customFormat="1" ht="19.5" customHeight="1" x14ac:dyDescent="0.2">
      <c r="A266" s="163"/>
      <c r="B266" s="163"/>
      <c r="C266" s="163"/>
      <c r="D266" s="186"/>
      <c r="E266" s="158"/>
      <c r="F266" s="40">
        <v>42917</v>
      </c>
      <c r="G266" s="40">
        <v>43100</v>
      </c>
      <c r="H266" s="82"/>
      <c r="I266" s="39" t="s">
        <v>25</v>
      </c>
      <c r="J266" s="41" t="s">
        <v>25</v>
      </c>
      <c r="K266" s="41" t="s">
        <v>25</v>
      </c>
      <c r="L266" s="41" t="s">
        <v>25</v>
      </c>
      <c r="M266" s="41" t="s">
        <v>25</v>
      </c>
      <c r="N266" s="41" t="s">
        <v>25</v>
      </c>
      <c r="O266" s="39">
        <v>2499.46</v>
      </c>
      <c r="P266" s="137"/>
      <c r="Q266" s="139"/>
      <c r="R266" s="139"/>
      <c r="S266" s="139"/>
    </row>
    <row r="267" spans="1:19" s="10" customFormat="1" ht="19.5" customHeight="1" x14ac:dyDescent="0.25">
      <c r="A267" s="46">
        <v>4</v>
      </c>
      <c r="B267" s="47" t="s">
        <v>218</v>
      </c>
      <c r="C267" s="8"/>
      <c r="D267" s="8"/>
      <c r="E267" s="8"/>
      <c r="F267" s="8"/>
      <c r="G267" s="8"/>
      <c r="H267" s="8"/>
      <c r="I267" s="8"/>
      <c r="J267" s="8"/>
      <c r="K267" s="8"/>
      <c r="L267" s="8"/>
      <c r="M267" s="9"/>
      <c r="N267" s="8"/>
      <c r="O267" s="8"/>
      <c r="P267" s="8"/>
      <c r="Q267" s="49"/>
      <c r="R267" s="49"/>
      <c r="S267" s="49"/>
    </row>
    <row r="268" spans="1:19" s="1" customFormat="1" ht="19.5" customHeight="1" x14ac:dyDescent="0.2">
      <c r="A268" s="133" t="s">
        <v>71</v>
      </c>
      <c r="B268" s="133" t="s">
        <v>245</v>
      </c>
      <c r="C268" s="133" t="s">
        <v>314</v>
      </c>
      <c r="D268" s="135">
        <v>42338</v>
      </c>
      <c r="E268" s="135" t="s">
        <v>516</v>
      </c>
      <c r="F268" s="45">
        <v>42736</v>
      </c>
      <c r="G268" s="45">
        <v>42916</v>
      </c>
      <c r="H268" s="135" t="s">
        <v>790</v>
      </c>
      <c r="I268" s="17">
        <v>648.28</v>
      </c>
      <c r="J268" s="39" t="s">
        <v>25</v>
      </c>
      <c r="K268" s="39" t="s">
        <v>114</v>
      </c>
      <c r="L268" s="39" t="s">
        <v>114</v>
      </c>
      <c r="M268" s="39" t="s">
        <v>114</v>
      </c>
      <c r="N268" s="39" t="s">
        <v>114</v>
      </c>
      <c r="O268" s="39" t="s">
        <v>114</v>
      </c>
      <c r="P268" s="39"/>
      <c r="Q268" s="138">
        <f t="shared" ref="Q268" si="100">I269/I268</f>
        <v>1.0214105016350958</v>
      </c>
      <c r="R268" s="138"/>
      <c r="S268" s="138"/>
    </row>
    <row r="269" spans="1:19" s="1" customFormat="1" ht="19.5" customHeight="1" x14ac:dyDescent="0.2">
      <c r="A269" s="137"/>
      <c r="B269" s="137"/>
      <c r="C269" s="137"/>
      <c r="D269" s="136"/>
      <c r="E269" s="136"/>
      <c r="F269" s="45">
        <v>42917</v>
      </c>
      <c r="G269" s="45">
        <v>43100</v>
      </c>
      <c r="H269" s="136"/>
      <c r="I269" s="17">
        <v>662.16</v>
      </c>
      <c r="J269" s="39" t="s">
        <v>25</v>
      </c>
      <c r="K269" s="39" t="s">
        <v>114</v>
      </c>
      <c r="L269" s="39" t="s">
        <v>114</v>
      </c>
      <c r="M269" s="39" t="s">
        <v>114</v>
      </c>
      <c r="N269" s="39" t="s">
        <v>114</v>
      </c>
      <c r="O269" s="39" t="s">
        <v>114</v>
      </c>
      <c r="P269" s="39"/>
      <c r="Q269" s="139"/>
      <c r="R269" s="139"/>
      <c r="S269" s="139"/>
    </row>
    <row r="270" spans="1:19" s="1" customFormat="1" ht="19.5" customHeight="1" x14ac:dyDescent="0.2">
      <c r="A270" s="133" t="s">
        <v>71</v>
      </c>
      <c r="B270" s="133" t="s">
        <v>295</v>
      </c>
      <c r="C270" s="133" t="s">
        <v>887</v>
      </c>
      <c r="D270" s="157">
        <v>42720</v>
      </c>
      <c r="E270" s="157" t="s">
        <v>625</v>
      </c>
      <c r="F270" s="45">
        <v>42736</v>
      </c>
      <c r="G270" s="45">
        <v>42916</v>
      </c>
      <c r="H270" s="135"/>
      <c r="I270" s="18">
        <v>981.14</v>
      </c>
      <c r="J270" s="17" t="s">
        <v>25</v>
      </c>
      <c r="K270" s="17" t="s">
        <v>25</v>
      </c>
      <c r="L270" s="17" t="s">
        <v>25</v>
      </c>
      <c r="M270" s="17" t="s">
        <v>25</v>
      </c>
      <c r="N270" s="18">
        <v>2367.34</v>
      </c>
      <c r="O270" s="39" t="s">
        <v>114</v>
      </c>
      <c r="P270" s="168" t="s">
        <v>425</v>
      </c>
      <c r="Q270" s="138">
        <f t="shared" ref="Q270:Q272" si="101">I271/I270</f>
        <v>1.0211692520945024</v>
      </c>
      <c r="R270" s="138"/>
      <c r="S270" s="138"/>
    </row>
    <row r="271" spans="1:19" s="1" customFormat="1" ht="19.5" customHeight="1" x14ac:dyDescent="0.2">
      <c r="A271" s="134"/>
      <c r="B271" s="134"/>
      <c r="C271" s="134"/>
      <c r="D271" s="158"/>
      <c r="E271" s="158"/>
      <c r="F271" s="45">
        <v>42917</v>
      </c>
      <c r="G271" s="45">
        <v>43100</v>
      </c>
      <c r="H271" s="136"/>
      <c r="I271" s="18">
        <v>1001.91</v>
      </c>
      <c r="J271" s="18" t="s">
        <v>428</v>
      </c>
      <c r="K271" s="18" t="s">
        <v>428</v>
      </c>
      <c r="L271" s="18" t="s">
        <v>428</v>
      </c>
      <c r="M271" s="18" t="s">
        <v>517</v>
      </c>
      <c r="N271" s="18">
        <v>2437.39</v>
      </c>
      <c r="O271" s="39" t="s">
        <v>114</v>
      </c>
      <c r="P271" s="169"/>
      <c r="Q271" s="139"/>
      <c r="R271" s="139"/>
      <c r="S271" s="139"/>
    </row>
    <row r="272" spans="1:19" s="1" customFormat="1" ht="19.5" customHeight="1" x14ac:dyDescent="0.2">
      <c r="A272" s="134"/>
      <c r="B272" s="134"/>
      <c r="C272" s="134"/>
      <c r="D272" s="157">
        <v>42338</v>
      </c>
      <c r="E272" s="157" t="s">
        <v>612</v>
      </c>
      <c r="F272" s="45">
        <v>42736</v>
      </c>
      <c r="G272" s="45">
        <v>42916</v>
      </c>
      <c r="H272" s="133" t="s">
        <v>791</v>
      </c>
      <c r="I272" s="50">
        <v>1527</v>
      </c>
      <c r="J272" s="41" t="s">
        <v>25</v>
      </c>
      <c r="K272" s="41" t="s">
        <v>25</v>
      </c>
      <c r="L272" s="41" t="s">
        <v>25</v>
      </c>
      <c r="M272" s="41" t="s">
        <v>25</v>
      </c>
      <c r="N272" s="41" t="s">
        <v>25</v>
      </c>
      <c r="O272" s="41" t="s">
        <v>25</v>
      </c>
      <c r="P272" s="133" t="s">
        <v>426</v>
      </c>
      <c r="Q272" s="138">
        <f t="shared" si="101"/>
        <v>1.0534512115258676</v>
      </c>
      <c r="R272" s="138"/>
      <c r="S272" s="138"/>
    </row>
    <row r="273" spans="1:19" s="1" customFormat="1" ht="19.5" customHeight="1" x14ac:dyDescent="0.2">
      <c r="A273" s="134"/>
      <c r="B273" s="134"/>
      <c r="C273" s="134"/>
      <c r="D273" s="158"/>
      <c r="E273" s="158"/>
      <c r="F273" s="45">
        <v>42917</v>
      </c>
      <c r="G273" s="45">
        <v>43100</v>
      </c>
      <c r="H273" s="137"/>
      <c r="I273" s="50">
        <v>1608.62</v>
      </c>
      <c r="J273" s="41" t="s">
        <v>25</v>
      </c>
      <c r="K273" s="41" t="s">
        <v>25</v>
      </c>
      <c r="L273" s="41" t="s">
        <v>25</v>
      </c>
      <c r="M273" s="41" t="s">
        <v>25</v>
      </c>
      <c r="N273" s="41" t="s">
        <v>25</v>
      </c>
      <c r="O273" s="41" t="s">
        <v>25</v>
      </c>
      <c r="P273" s="134"/>
      <c r="Q273" s="139"/>
      <c r="R273" s="139"/>
      <c r="S273" s="139"/>
    </row>
    <row r="274" spans="1:19" s="1" customFormat="1" ht="19.5" customHeight="1" x14ac:dyDescent="0.2">
      <c r="A274" s="134"/>
      <c r="B274" s="134"/>
      <c r="C274" s="134"/>
      <c r="D274" s="135">
        <v>42723</v>
      </c>
      <c r="E274" s="135" t="s">
        <v>843</v>
      </c>
      <c r="F274" s="45">
        <v>42736</v>
      </c>
      <c r="G274" s="45">
        <v>42916</v>
      </c>
      <c r="H274" s="168"/>
      <c r="I274" s="41" t="s">
        <v>25</v>
      </c>
      <c r="J274" s="41" t="s">
        <v>25</v>
      </c>
      <c r="K274" s="41" t="s">
        <v>25</v>
      </c>
      <c r="L274" s="41" t="s">
        <v>25</v>
      </c>
      <c r="M274" s="41" t="s">
        <v>25</v>
      </c>
      <c r="N274" s="41" t="s">
        <v>25</v>
      </c>
      <c r="O274" s="19">
        <v>1710.26</v>
      </c>
      <c r="P274" s="134"/>
      <c r="Q274" s="138"/>
      <c r="R274" s="138">
        <f t="shared" ref="R274" si="102">O275/O274</f>
        <v>1.0380000701647702</v>
      </c>
      <c r="S274" s="138">
        <f t="shared" ref="S274" si="103">O275/(I273*1.18)</f>
        <v>0.93524210350634274</v>
      </c>
    </row>
    <row r="275" spans="1:19" s="1" customFormat="1" ht="19.5" customHeight="1" x14ac:dyDescent="0.2">
      <c r="A275" s="137"/>
      <c r="B275" s="137"/>
      <c r="C275" s="137"/>
      <c r="D275" s="136"/>
      <c r="E275" s="136"/>
      <c r="F275" s="45">
        <v>42917</v>
      </c>
      <c r="G275" s="45">
        <v>43100</v>
      </c>
      <c r="H275" s="169"/>
      <c r="I275" s="41" t="s">
        <v>25</v>
      </c>
      <c r="J275" s="41" t="s">
        <v>25</v>
      </c>
      <c r="K275" s="41" t="s">
        <v>25</v>
      </c>
      <c r="L275" s="41" t="s">
        <v>25</v>
      </c>
      <c r="M275" s="41" t="s">
        <v>25</v>
      </c>
      <c r="N275" s="41" t="s">
        <v>25</v>
      </c>
      <c r="O275" s="19">
        <v>1775.25</v>
      </c>
      <c r="P275" s="137"/>
      <c r="Q275" s="139"/>
      <c r="R275" s="139"/>
      <c r="S275" s="139"/>
    </row>
    <row r="276" spans="1:19" s="1" customFormat="1" ht="19.5" customHeight="1" x14ac:dyDescent="0.2">
      <c r="A276" s="133" t="s">
        <v>71</v>
      </c>
      <c r="B276" s="175" t="s">
        <v>558</v>
      </c>
      <c r="C276" s="133" t="s">
        <v>237</v>
      </c>
      <c r="D276" s="135" t="s">
        <v>691</v>
      </c>
      <c r="E276" s="183" t="s">
        <v>647</v>
      </c>
      <c r="F276" s="40">
        <v>42736</v>
      </c>
      <c r="G276" s="40">
        <v>42916</v>
      </c>
      <c r="H276" s="168"/>
      <c r="I276" s="50">
        <v>2273.65</v>
      </c>
      <c r="J276" s="41" t="s">
        <v>25</v>
      </c>
      <c r="K276" s="41" t="s">
        <v>25</v>
      </c>
      <c r="L276" s="41" t="s">
        <v>25</v>
      </c>
      <c r="M276" s="41" t="s">
        <v>25</v>
      </c>
      <c r="N276" s="41" t="s">
        <v>25</v>
      </c>
      <c r="O276" s="19" t="s">
        <v>25</v>
      </c>
      <c r="P276" s="32"/>
      <c r="Q276" s="138">
        <f t="shared" ref="Q276:Q330" si="104">I277/I276</f>
        <v>1.0250082466518593</v>
      </c>
      <c r="R276" s="138"/>
      <c r="S276" s="138"/>
    </row>
    <row r="277" spans="1:19" s="1" customFormat="1" ht="17.25" customHeight="1" x14ac:dyDescent="0.2">
      <c r="A277" s="134"/>
      <c r="B277" s="176"/>
      <c r="C277" s="144"/>
      <c r="D277" s="136"/>
      <c r="E277" s="184"/>
      <c r="F277" s="40">
        <v>42917</v>
      </c>
      <c r="G277" s="40">
        <v>43100</v>
      </c>
      <c r="H277" s="169"/>
      <c r="I277" s="50">
        <v>2330.5100000000002</v>
      </c>
      <c r="J277" s="41" t="s">
        <v>25</v>
      </c>
      <c r="K277" s="41" t="s">
        <v>25</v>
      </c>
      <c r="L277" s="41" t="s">
        <v>25</v>
      </c>
      <c r="M277" s="41" t="s">
        <v>25</v>
      </c>
      <c r="N277" s="41" t="s">
        <v>25</v>
      </c>
      <c r="O277" s="19" t="s">
        <v>25</v>
      </c>
      <c r="P277" s="32"/>
      <c r="Q277" s="139"/>
      <c r="R277" s="139"/>
      <c r="S277" s="139"/>
    </row>
    <row r="278" spans="1:19" s="1" customFormat="1" ht="12.75" customHeight="1" x14ac:dyDescent="0.2">
      <c r="A278" s="144"/>
      <c r="B278" s="176"/>
      <c r="C278" s="144"/>
      <c r="D278" s="135" t="s">
        <v>691</v>
      </c>
      <c r="E278" s="183" t="s">
        <v>692</v>
      </c>
      <c r="F278" s="40">
        <v>42736</v>
      </c>
      <c r="G278" s="40">
        <v>42916</v>
      </c>
      <c r="H278" s="80"/>
      <c r="I278" s="41" t="s">
        <v>25</v>
      </c>
      <c r="J278" s="41" t="s">
        <v>25</v>
      </c>
      <c r="K278" s="41" t="s">
        <v>25</v>
      </c>
      <c r="L278" s="41" t="s">
        <v>25</v>
      </c>
      <c r="M278" s="41" t="s">
        <v>25</v>
      </c>
      <c r="N278" s="41" t="s">
        <v>25</v>
      </c>
      <c r="O278" s="19">
        <v>2103.02</v>
      </c>
      <c r="P278" s="32"/>
      <c r="Q278" s="138"/>
      <c r="R278" s="138">
        <f t="shared" ref="R278:R332" si="105">O279/O278</f>
        <v>1.0339987256421717</v>
      </c>
      <c r="S278" s="138">
        <f t="shared" ref="S278:S332" si="106">O279/(I277*1.18)</f>
        <v>0.7907340278831817</v>
      </c>
    </row>
    <row r="279" spans="1:19" s="1" customFormat="1" ht="15.75" customHeight="1" x14ac:dyDescent="0.2">
      <c r="A279" s="145"/>
      <c r="B279" s="177"/>
      <c r="C279" s="145"/>
      <c r="D279" s="145"/>
      <c r="E279" s="184"/>
      <c r="F279" s="40">
        <v>42917</v>
      </c>
      <c r="G279" s="40">
        <v>43100</v>
      </c>
      <c r="H279" s="80"/>
      <c r="I279" s="41" t="s">
        <v>25</v>
      </c>
      <c r="J279" s="41" t="s">
        <v>25</v>
      </c>
      <c r="K279" s="41" t="s">
        <v>25</v>
      </c>
      <c r="L279" s="41" t="s">
        <v>25</v>
      </c>
      <c r="M279" s="41" t="s">
        <v>25</v>
      </c>
      <c r="N279" s="41" t="s">
        <v>25</v>
      </c>
      <c r="O279" s="19">
        <v>2174.52</v>
      </c>
      <c r="P279" s="32"/>
      <c r="Q279" s="139"/>
      <c r="R279" s="139"/>
      <c r="S279" s="139"/>
    </row>
    <row r="280" spans="1:19" s="1" customFormat="1" ht="19.5" customHeight="1" x14ac:dyDescent="0.2">
      <c r="A280" s="133" t="s">
        <v>71</v>
      </c>
      <c r="B280" s="133" t="s">
        <v>238</v>
      </c>
      <c r="C280" s="133" t="s">
        <v>237</v>
      </c>
      <c r="D280" s="135" t="s">
        <v>691</v>
      </c>
      <c r="E280" s="183" t="s">
        <v>647</v>
      </c>
      <c r="F280" s="40">
        <v>42736</v>
      </c>
      <c r="G280" s="40">
        <v>42916</v>
      </c>
      <c r="H280" s="168"/>
      <c r="I280" s="50">
        <v>2273.65</v>
      </c>
      <c r="J280" s="41" t="s">
        <v>25</v>
      </c>
      <c r="K280" s="41" t="s">
        <v>25</v>
      </c>
      <c r="L280" s="41" t="s">
        <v>25</v>
      </c>
      <c r="M280" s="41" t="s">
        <v>25</v>
      </c>
      <c r="N280" s="41" t="s">
        <v>25</v>
      </c>
      <c r="O280" s="19" t="s">
        <v>25</v>
      </c>
      <c r="P280" s="32"/>
      <c r="Q280" s="138">
        <f t="shared" si="104"/>
        <v>1.0250082466518593</v>
      </c>
      <c r="R280" s="138"/>
      <c r="S280" s="138"/>
    </row>
    <row r="281" spans="1:19" s="1" customFormat="1" ht="19.5" customHeight="1" x14ac:dyDescent="0.2">
      <c r="A281" s="134"/>
      <c r="B281" s="143"/>
      <c r="C281" s="134"/>
      <c r="D281" s="136"/>
      <c r="E281" s="184"/>
      <c r="F281" s="40">
        <v>42917</v>
      </c>
      <c r="G281" s="40">
        <v>43100</v>
      </c>
      <c r="H281" s="169"/>
      <c r="I281" s="50">
        <v>2330.5100000000002</v>
      </c>
      <c r="J281" s="41" t="s">
        <v>25</v>
      </c>
      <c r="K281" s="41" t="s">
        <v>25</v>
      </c>
      <c r="L281" s="41" t="s">
        <v>25</v>
      </c>
      <c r="M281" s="41" t="s">
        <v>25</v>
      </c>
      <c r="N281" s="41" t="s">
        <v>25</v>
      </c>
      <c r="O281" s="19" t="s">
        <v>25</v>
      </c>
      <c r="P281" s="32"/>
      <c r="Q281" s="139"/>
      <c r="R281" s="139"/>
      <c r="S281" s="139"/>
    </row>
    <row r="282" spans="1:19" s="1" customFormat="1" ht="19.5" customHeight="1" x14ac:dyDescent="0.2">
      <c r="A282" s="144"/>
      <c r="B282" s="144"/>
      <c r="C282" s="144"/>
      <c r="D282" s="135" t="s">
        <v>691</v>
      </c>
      <c r="E282" s="183" t="s">
        <v>692</v>
      </c>
      <c r="F282" s="40">
        <v>42736</v>
      </c>
      <c r="G282" s="40">
        <v>42916</v>
      </c>
      <c r="H282" s="80"/>
      <c r="I282" s="50" t="s">
        <v>25</v>
      </c>
      <c r="J282" s="41" t="s">
        <v>25</v>
      </c>
      <c r="K282" s="41" t="s">
        <v>25</v>
      </c>
      <c r="L282" s="41" t="s">
        <v>25</v>
      </c>
      <c r="M282" s="41" t="s">
        <v>25</v>
      </c>
      <c r="N282" s="41" t="s">
        <v>25</v>
      </c>
      <c r="O282" s="19">
        <v>2314.64</v>
      </c>
      <c r="P282" s="32"/>
      <c r="Q282" s="138"/>
      <c r="R282" s="138">
        <f t="shared" si="105"/>
        <v>1.0340009677530848</v>
      </c>
      <c r="S282" s="138">
        <f t="shared" si="106"/>
        <v>0.87030488489134816</v>
      </c>
    </row>
    <row r="283" spans="1:19" s="1" customFormat="1" ht="19.5" customHeight="1" x14ac:dyDescent="0.2">
      <c r="A283" s="145"/>
      <c r="B283" s="145"/>
      <c r="C283" s="145"/>
      <c r="D283" s="145"/>
      <c r="E283" s="184"/>
      <c r="F283" s="40">
        <v>42917</v>
      </c>
      <c r="G283" s="40">
        <v>43100</v>
      </c>
      <c r="H283" s="80"/>
      <c r="I283" s="50" t="s">
        <v>25</v>
      </c>
      <c r="J283" s="41" t="s">
        <v>25</v>
      </c>
      <c r="K283" s="41" t="s">
        <v>25</v>
      </c>
      <c r="L283" s="41" t="s">
        <v>25</v>
      </c>
      <c r="M283" s="41" t="s">
        <v>25</v>
      </c>
      <c r="N283" s="41" t="s">
        <v>25</v>
      </c>
      <c r="O283" s="19">
        <v>2393.34</v>
      </c>
      <c r="P283" s="32"/>
      <c r="Q283" s="139"/>
      <c r="R283" s="139"/>
      <c r="S283" s="139"/>
    </row>
    <row r="284" spans="1:19" s="1" customFormat="1" ht="19.5" customHeight="1" x14ac:dyDescent="0.2">
      <c r="A284" s="133" t="s">
        <v>71</v>
      </c>
      <c r="B284" s="133" t="s">
        <v>239</v>
      </c>
      <c r="C284" s="133" t="s">
        <v>237</v>
      </c>
      <c r="D284" s="135" t="s">
        <v>691</v>
      </c>
      <c r="E284" s="183" t="s">
        <v>647</v>
      </c>
      <c r="F284" s="40">
        <v>42736</v>
      </c>
      <c r="G284" s="40">
        <v>42916</v>
      </c>
      <c r="H284" s="168"/>
      <c r="I284" s="50">
        <v>2273.65</v>
      </c>
      <c r="J284" s="41" t="s">
        <v>25</v>
      </c>
      <c r="K284" s="41" t="s">
        <v>25</v>
      </c>
      <c r="L284" s="41" t="s">
        <v>25</v>
      </c>
      <c r="M284" s="41" t="s">
        <v>25</v>
      </c>
      <c r="N284" s="41" t="s">
        <v>25</v>
      </c>
      <c r="O284" s="41" t="s">
        <v>25</v>
      </c>
      <c r="P284" s="32"/>
      <c r="Q284" s="138">
        <f t="shared" si="104"/>
        <v>1.0250082466518593</v>
      </c>
      <c r="R284" s="138"/>
      <c r="S284" s="138"/>
    </row>
    <row r="285" spans="1:19" s="1" customFormat="1" ht="19.5" customHeight="1" x14ac:dyDescent="0.2">
      <c r="A285" s="134"/>
      <c r="B285" s="143"/>
      <c r="C285" s="134"/>
      <c r="D285" s="136"/>
      <c r="E285" s="184"/>
      <c r="F285" s="40">
        <v>42917</v>
      </c>
      <c r="G285" s="40">
        <v>43100</v>
      </c>
      <c r="H285" s="169"/>
      <c r="I285" s="50">
        <v>2330.5100000000002</v>
      </c>
      <c r="J285" s="41" t="s">
        <v>25</v>
      </c>
      <c r="K285" s="41" t="s">
        <v>25</v>
      </c>
      <c r="L285" s="41" t="s">
        <v>25</v>
      </c>
      <c r="M285" s="41" t="s">
        <v>25</v>
      </c>
      <c r="N285" s="41" t="s">
        <v>25</v>
      </c>
      <c r="O285" s="41" t="s">
        <v>25</v>
      </c>
      <c r="P285" s="32"/>
      <c r="Q285" s="139"/>
      <c r="R285" s="139"/>
      <c r="S285" s="139"/>
    </row>
    <row r="286" spans="1:19" s="1" customFormat="1" ht="19.5" customHeight="1" x14ac:dyDescent="0.2">
      <c r="A286" s="144"/>
      <c r="B286" s="144"/>
      <c r="C286" s="144"/>
      <c r="D286" s="135" t="s">
        <v>691</v>
      </c>
      <c r="E286" s="183" t="s">
        <v>692</v>
      </c>
      <c r="F286" s="40">
        <v>42736</v>
      </c>
      <c r="G286" s="40">
        <v>42916</v>
      </c>
      <c r="H286" s="168" t="s">
        <v>693</v>
      </c>
      <c r="I286" s="50" t="s">
        <v>25</v>
      </c>
      <c r="J286" s="41" t="s">
        <v>25</v>
      </c>
      <c r="K286" s="41" t="s">
        <v>25</v>
      </c>
      <c r="L286" s="41" t="s">
        <v>25</v>
      </c>
      <c r="M286" s="41" t="s">
        <v>25</v>
      </c>
      <c r="N286" s="41" t="s">
        <v>25</v>
      </c>
      <c r="O286" s="19">
        <v>2122.17</v>
      </c>
      <c r="P286" s="32"/>
      <c r="Q286" s="138"/>
      <c r="R286" s="138">
        <f t="shared" si="105"/>
        <v>1.0339982188043371</v>
      </c>
      <c r="S286" s="138">
        <f t="shared" si="106"/>
        <v>0.79793402317045758</v>
      </c>
    </row>
    <row r="287" spans="1:19" s="1" customFormat="1" ht="19.5" customHeight="1" x14ac:dyDescent="0.2">
      <c r="A287" s="145"/>
      <c r="B287" s="145"/>
      <c r="C287" s="145"/>
      <c r="D287" s="145"/>
      <c r="E287" s="184"/>
      <c r="F287" s="40">
        <v>42917</v>
      </c>
      <c r="G287" s="40">
        <v>43100</v>
      </c>
      <c r="H287" s="145"/>
      <c r="I287" s="50" t="s">
        <v>25</v>
      </c>
      <c r="J287" s="41" t="s">
        <v>25</v>
      </c>
      <c r="K287" s="41" t="s">
        <v>25</v>
      </c>
      <c r="L287" s="41" t="s">
        <v>25</v>
      </c>
      <c r="M287" s="41" t="s">
        <v>25</v>
      </c>
      <c r="N287" s="41" t="s">
        <v>25</v>
      </c>
      <c r="O287" s="19">
        <v>2194.3200000000002</v>
      </c>
      <c r="P287" s="32"/>
      <c r="Q287" s="139"/>
      <c r="R287" s="139"/>
      <c r="S287" s="139"/>
    </row>
    <row r="288" spans="1:19" s="1" customFormat="1" ht="19.5" customHeight="1" x14ac:dyDescent="0.2">
      <c r="A288" s="133" t="s">
        <v>71</v>
      </c>
      <c r="B288" s="133" t="s">
        <v>240</v>
      </c>
      <c r="C288" s="133" t="s">
        <v>237</v>
      </c>
      <c r="D288" s="135" t="s">
        <v>691</v>
      </c>
      <c r="E288" s="183" t="s">
        <v>647</v>
      </c>
      <c r="F288" s="40">
        <v>42736</v>
      </c>
      <c r="G288" s="40">
        <v>42916</v>
      </c>
      <c r="H288" s="168"/>
      <c r="I288" s="50">
        <v>2273.65</v>
      </c>
      <c r="J288" s="41" t="s">
        <v>25</v>
      </c>
      <c r="K288" s="41" t="s">
        <v>25</v>
      </c>
      <c r="L288" s="41" t="s">
        <v>25</v>
      </c>
      <c r="M288" s="41" t="s">
        <v>25</v>
      </c>
      <c r="N288" s="41" t="s">
        <v>25</v>
      </c>
      <c r="O288" s="19" t="s">
        <v>25</v>
      </c>
      <c r="P288" s="32"/>
      <c r="Q288" s="138">
        <f t="shared" si="104"/>
        <v>1.0250082466518593</v>
      </c>
      <c r="R288" s="138"/>
      <c r="S288" s="138"/>
    </row>
    <row r="289" spans="1:19" s="1" customFormat="1" ht="19.5" customHeight="1" x14ac:dyDescent="0.2">
      <c r="A289" s="134"/>
      <c r="B289" s="143"/>
      <c r="C289" s="134"/>
      <c r="D289" s="136"/>
      <c r="E289" s="184"/>
      <c r="F289" s="40">
        <v>42917</v>
      </c>
      <c r="G289" s="40">
        <v>43100</v>
      </c>
      <c r="H289" s="169"/>
      <c r="I289" s="50">
        <v>2330.5100000000002</v>
      </c>
      <c r="J289" s="41" t="s">
        <v>25</v>
      </c>
      <c r="K289" s="41" t="s">
        <v>25</v>
      </c>
      <c r="L289" s="41" t="s">
        <v>25</v>
      </c>
      <c r="M289" s="41" t="s">
        <v>25</v>
      </c>
      <c r="N289" s="41" t="s">
        <v>25</v>
      </c>
      <c r="O289" s="19" t="s">
        <v>25</v>
      </c>
      <c r="P289" s="32"/>
      <c r="Q289" s="139"/>
      <c r="R289" s="139"/>
      <c r="S289" s="139"/>
    </row>
    <row r="290" spans="1:19" s="1" customFormat="1" ht="19.5" customHeight="1" x14ac:dyDescent="0.2">
      <c r="A290" s="144"/>
      <c r="B290" s="144"/>
      <c r="C290" s="144"/>
      <c r="D290" s="135" t="s">
        <v>691</v>
      </c>
      <c r="E290" s="183" t="s">
        <v>692</v>
      </c>
      <c r="F290" s="40">
        <v>42736</v>
      </c>
      <c r="G290" s="40">
        <v>42916</v>
      </c>
      <c r="H290" s="80"/>
      <c r="I290" s="50" t="s">
        <v>25</v>
      </c>
      <c r="J290" s="41" t="s">
        <v>25</v>
      </c>
      <c r="K290" s="41" t="s">
        <v>25</v>
      </c>
      <c r="L290" s="41" t="s">
        <v>25</v>
      </c>
      <c r="M290" s="41" t="s">
        <v>25</v>
      </c>
      <c r="N290" s="41" t="s">
        <v>25</v>
      </c>
      <c r="O290" s="19">
        <v>2212.71</v>
      </c>
      <c r="P290" s="32"/>
      <c r="Q290" s="138"/>
      <c r="R290" s="138">
        <f t="shared" si="105"/>
        <v>1.0339990328601578</v>
      </c>
      <c r="S290" s="138">
        <f t="shared" si="106"/>
        <v>0.83197763725100105</v>
      </c>
    </row>
    <row r="291" spans="1:19" s="1" customFormat="1" ht="19.5" customHeight="1" x14ac:dyDescent="0.2">
      <c r="A291" s="145"/>
      <c r="B291" s="145"/>
      <c r="C291" s="145"/>
      <c r="D291" s="145"/>
      <c r="E291" s="184"/>
      <c r="F291" s="40">
        <v>42917</v>
      </c>
      <c r="G291" s="40">
        <v>43100</v>
      </c>
      <c r="H291" s="80"/>
      <c r="I291" s="50" t="s">
        <v>25</v>
      </c>
      <c r="J291" s="41" t="s">
        <v>25</v>
      </c>
      <c r="K291" s="41" t="s">
        <v>25</v>
      </c>
      <c r="L291" s="41" t="s">
        <v>25</v>
      </c>
      <c r="M291" s="41" t="s">
        <v>25</v>
      </c>
      <c r="N291" s="41" t="s">
        <v>25</v>
      </c>
      <c r="O291" s="19">
        <v>2287.94</v>
      </c>
      <c r="P291" s="32"/>
      <c r="Q291" s="139"/>
      <c r="R291" s="139"/>
      <c r="S291" s="139"/>
    </row>
    <row r="292" spans="1:19" s="1" customFormat="1" ht="19.5" customHeight="1" x14ac:dyDescent="0.2">
      <c r="A292" s="133" t="s">
        <v>71</v>
      </c>
      <c r="B292" s="133" t="s">
        <v>241</v>
      </c>
      <c r="C292" s="133" t="s">
        <v>237</v>
      </c>
      <c r="D292" s="135" t="s">
        <v>691</v>
      </c>
      <c r="E292" s="183" t="s">
        <v>647</v>
      </c>
      <c r="F292" s="40">
        <v>42736</v>
      </c>
      <c r="G292" s="40">
        <v>42916</v>
      </c>
      <c r="H292" s="168"/>
      <c r="I292" s="50">
        <v>2273.65</v>
      </c>
      <c r="J292" s="41" t="s">
        <v>25</v>
      </c>
      <c r="K292" s="41" t="s">
        <v>25</v>
      </c>
      <c r="L292" s="41" t="s">
        <v>25</v>
      </c>
      <c r="M292" s="41" t="s">
        <v>25</v>
      </c>
      <c r="N292" s="41" t="s">
        <v>25</v>
      </c>
      <c r="O292" s="41" t="s">
        <v>25</v>
      </c>
      <c r="P292" s="32"/>
      <c r="Q292" s="138">
        <f t="shared" si="104"/>
        <v>1.0250082466518593</v>
      </c>
      <c r="R292" s="138"/>
      <c r="S292" s="138"/>
    </row>
    <row r="293" spans="1:19" s="1" customFormat="1" ht="19.5" customHeight="1" x14ac:dyDescent="0.2">
      <c r="A293" s="134"/>
      <c r="B293" s="143"/>
      <c r="C293" s="134"/>
      <c r="D293" s="136"/>
      <c r="E293" s="184"/>
      <c r="F293" s="40">
        <v>42917</v>
      </c>
      <c r="G293" s="40">
        <v>43100</v>
      </c>
      <c r="H293" s="169"/>
      <c r="I293" s="50">
        <v>2330.5100000000002</v>
      </c>
      <c r="J293" s="41" t="s">
        <v>25</v>
      </c>
      <c r="K293" s="41" t="s">
        <v>25</v>
      </c>
      <c r="L293" s="41" t="s">
        <v>25</v>
      </c>
      <c r="M293" s="41" t="s">
        <v>25</v>
      </c>
      <c r="N293" s="41" t="s">
        <v>25</v>
      </c>
      <c r="O293" s="41" t="s">
        <v>25</v>
      </c>
      <c r="P293" s="32"/>
      <c r="Q293" s="139"/>
      <c r="R293" s="139"/>
      <c r="S293" s="139"/>
    </row>
    <row r="294" spans="1:19" s="1" customFormat="1" ht="19.5" customHeight="1" x14ac:dyDescent="0.2">
      <c r="A294" s="144"/>
      <c r="B294" s="144"/>
      <c r="C294" s="144"/>
      <c r="D294" s="135" t="s">
        <v>691</v>
      </c>
      <c r="E294" s="183" t="s">
        <v>692</v>
      </c>
      <c r="F294" s="40">
        <v>42736</v>
      </c>
      <c r="G294" s="40">
        <v>42916</v>
      </c>
      <c r="H294" s="80"/>
      <c r="I294" s="50" t="s">
        <v>25</v>
      </c>
      <c r="J294" s="41" t="s">
        <v>25</v>
      </c>
      <c r="K294" s="41" t="s">
        <v>25</v>
      </c>
      <c r="L294" s="41" t="s">
        <v>25</v>
      </c>
      <c r="M294" s="41" t="s">
        <v>25</v>
      </c>
      <c r="N294" s="41" t="s">
        <v>25</v>
      </c>
      <c r="O294" s="19">
        <v>2194.7600000000002</v>
      </c>
      <c r="P294" s="32"/>
      <c r="Q294" s="138"/>
      <c r="R294" s="138">
        <f t="shared" si="105"/>
        <v>1.0339991616395414</v>
      </c>
      <c r="S294" s="138">
        <f t="shared" si="106"/>
        <v>0.82522855075949408</v>
      </c>
    </row>
    <row r="295" spans="1:19" s="1" customFormat="1" ht="19.5" customHeight="1" x14ac:dyDescent="0.2">
      <c r="A295" s="145"/>
      <c r="B295" s="145"/>
      <c r="C295" s="145"/>
      <c r="D295" s="145"/>
      <c r="E295" s="184"/>
      <c r="F295" s="40">
        <v>42917</v>
      </c>
      <c r="G295" s="40">
        <v>43100</v>
      </c>
      <c r="H295" s="80"/>
      <c r="I295" s="50" t="s">
        <v>25</v>
      </c>
      <c r="J295" s="41" t="s">
        <v>25</v>
      </c>
      <c r="K295" s="41" t="s">
        <v>25</v>
      </c>
      <c r="L295" s="41" t="s">
        <v>25</v>
      </c>
      <c r="M295" s="41" t="s">
        <v>25</v>
      </c>
      <c r="N295" s="41" t="s">
        <v>25</v>
      </c>
      <c r="O295" s="19">
        <v>2269.38</v>
      </c>
      <c r="P295" s="32"/>
      <c r="Q295" s="139"/>
      <c r="R295" s="139"/>
      <c r="S295" s="139"/>
    </row>
    <row r="296" spans="1:19" s="1" customFormat="1" ht="19.5" customHeight="1" x14ac:dyDescent="0.2">
      <c r="A296" s="133" t="s">
        <v>71</v>
      </c>
      <c r="B296" s="133" t="s">
        <v>242</v>
      </c>
      <c r="C296" s="133" t="s">
        <v>237</v>
      </c>
      <c r="D296" s="135" t="s">
        <v>691</v>
      </c>
      <c r="E296" s="183" t="s">
        <v>647</v>
      </c>
      <c r="F296" s="40">
        <v>42736</v>
      </c>
      <c r="G296" s="40">
        <v>42916</v>
      </c>
      <c r="H296" s="168"/>
      <c r="I296" s="50">
        <v>2273.65</v>
      </c>
      <c r="J296" s="41" t="s">
        <v>25</v>
      </c>
      <c r="K296" s="41" t="s">
        <v>25</v>
      </c>
      <c r="L296" s="41" t="s">
        <v>25</v>
      </c>
      <c r="M296" s="41" t="s">
        <v>25</v>
      </c>
      <c r="N296" s="41" t="s">
        <v>25</v>
      </c>
      <c r="O296" s="41" t="s">
        <v>25</v>
      </c>
      <c r="P296" s="32"/>
      <c r="Q296" s="138">
        <f t="shared" si="104"/>
        <v>1.0250082466518593</v>
      </c>
      <c r="R296" s="138"/>
      <c r="S296" s="138"/>
    </row>
    <row r="297" spans="1:19" s="1" customFormat="1" ht="19.5" customHeight="1" x14ac:dyDescent="0.2">
      <c r="A297" s="134"/>
      <c r="B297" s="143"/>
      <c r="C297" s="134"/>
      <c r="D297" s="136"/>
      <c r="E297" s="184"/>
      <c r="F297" s="40">
        <v>42917</v>
      </c>
      <c r="G297" s="40">
        <v>43100</v>
      </c>
      <c r="H297" s="169"/>
      <c r="I297" s="50">
        <v>2330.5100000000002</v>
      </c>
      <c r="J297" s="41" t="s">
        <v>25</v>
      </c>
      <c r="K297" s="41" t="s">
        <v>25</v>
      </c>
      <c r="L297" s="41" t="s">
        <v>25</v>
      </c>
      <c r="M297" s="41" t="s">
        <v>25</v>
      </c>
      <c r="N297" s="41" t="s">
        <v>25</v>
      </c>
      <c r="O297" s="41" t="s">
        <v>25</v>
      </c>
      <c r="P297" s="32"/>
      <c r="Q297" s="139"/>
      <c r="R297" s="139"/>
      <c r="S297" s="139"/>
    </row>
    <row r="298" spans="1:19" s="1" customFormat="1" ht="19.5" customHeight="1" x14ac:dyDescent="0.2">
      <c r="A298" s="144"/>
      <c r="B298" s="144"/>
      <c r="C298" s="144"/>
      <c r="D298" s="135" t="s">
        <v>691</v>
      </c>
      <c r="E298" s="183" t="s">
        <v>692</v>
      </c>
      <c r="F298" s="40">
        <v>42736</v>
      </c>
      <c r="G298" s="40">
        <v>42916</v>
      </c>
      <c r="H298" s="80"/>
      <c r="I298" s="50" t="s">
        <v>25</v>
      </c>
      <c r="J298" s="41" t="s">
        <v>25</v>
      </c>
      <c r="K298" s="41" t="s">
        <v>25</v>
      </c>
      <c r="L298" s="41" t="s">
        <v>25</v>
      </c>
      <c r="M298" s="41" t="s">
        <v>25</v>
      </c>
      <c r="N298" s="41" t="s">
        <v>25</v>
      </c>
      <c r="O298" s="19">
        <v>2252.12</v>
      </c>
      <c r="P298" s="32"/>
      <c r="Q298" s="138"/>
      <c r="R298" s="138">
        <f t="shared" si="105"/>
        <v>1.0339990764257678</v>
      </c>
      <c r="S298" s="138">
        <f t="shared" si="106"/>
        <v>0.84679580937001575</v>
      </c>
    </row>
    <row r="299" spans="1:19" s="1" customFormat="1" ht="19.5" customHeight="1" x14ac:dyDescent="0.2">
      <c r="A299" s="145"/>
      <c r="B299" s="145"/>
      <c r="C299" s="145"/>
      <c r="D299" s="145"/>
      <c r="E299" s="184"/>
      <c r="F299" s="40">
        <v>42917</v>
      </c>
      <c r="G299" s="40">
        <v>43100</v>
      </c>
      <c r="H299" s="80"/>
      <c r="I299" s="50" t="s">
        <v>25</v>
      </c>
      <c r="J299" s="41" t="s">
        <v>25</v>
      </c>
      <c r="K299" s="41" t="s">
        <v>25</v>
      </c>
      <c r="L299" s="41" t="s">
        <v>25</v>
      </c>
      <c r="M299" s="41" t="s">
        <v>25</v>
      </c>
      <c r="N299" s="41" t="s">
        <v>25</v>
      </c>
      <c r="O299" s="19">
        <v>2328.69</v>
      </c>
      <c r="P299" s="32"/>
      <c r="Q299" s="139"/>
      <c r="R299" s="139"/>
      <c r="S299" s="139"/>
    </row>
    <row r="300" spans="1:19" s="1" customFormat="1" ht="19.5" customHeight="1" x14ac:dyDescent="0.2">
      <c r="A300" s="133" t="s">
        <v>71</v>
      </c>
      <c r="B300" s="175" t="s">
        <v>243</v>
      </c>
      <c r="C300" s="133" t="s">
        <v>237</v>
      </c>
      <c r="D300" s="135" t="s">
        <v>691</v>
      </c>
      <c r="E300" s="183" t="s">
        <v>647</v>
      </c>
      <c r="F300" s="40">
        <v>42736</v>
      </c>
      <c r="G300" s="40">
        <v>42916</v>
      </c>
      <c r="H300" s="168"/>
      <c r="I300" s="50">
        <v>2273.65</v>
      </c>
      <c r="J300" s="41" t="s">
        <v>25</v>
      </c>
      <c r="K300" s="41" t="s">
        <v>25</v>
      </c>
      <c r="L300" s="41" t="s">
        <v>25</v>
      </c>
      <c r="M300" s="41" t="s">
        <v>25</v>
      </c>
      <c r="N300" s="41" t="s">
        <v>25</v>
      </c>
      <c r="O300" s="41" t="s">
        <v>25</v>
      </c>
      <c r="P300" s="32"/>
      <c r="Q300" s="138">
        <f t="shared" si="104"/>
        <v>1.0250082466518593</v>
      </c>
      <c r="R300" s="138"/>
      <c r="S300" s="138"/>
    </row>
    <row r="301" spans="1:19" s="1" customFormat="1" ht="19.5" customHeight="1" x14ac:dyDescent="0.2">
      <c r="A301" s="134"/>
      <c r="B301" s="176"/>
      <c r="C301" s="134"/>
      <c r="D301" s="136"/>
      <c r="E301" s="184"/>
      <c r="F301" s="40">
        <v>42917</v>
      </c>
      <c r="G301" s="40">
        <v>43100</v>
      </c>
      <c r="H301" s="169"/>
      <c r="I301" s="50">
        <v>2330.5100000000002</v>
      </c>
      <c r="J301" s="41" t="s">
        <v>25</v>
      </c>
      <c r="K301" s="41" t="s">
        <v>25</v>
      </c>
      <c r="L301" s="41" t="s">
        <v>25</v>
      </c>
      <c r="M301" s="41" t="s">
        <v>25</v>
      </c>
      <c r="N301" s="41" t="s">
        <v>25</v>
      </c>
      <c r="O301" s="41" t="s">
        <v>25</v>
      </c>
      <c r="P301" s="32"/>
      <c r="Q301" s="139"/>
      <c r="R301" s="139"/>
      <c r="S301" s="139"/>
    </row>
    <row r="302" spans="1:19" s="1" customFormat="1" ht="19.5" customHeight="1" x14ac:dyDescent="0.2">
      <c r="A302" s="144"/>
      <c r="B302" s="176"/>
      <c r="C302" s="144"/>
      <c r="D302" s="135" t="s">
        <v>691</v>
      </c>
      <c r="E302" s="183" t="s">
        <v>692</v>
      </c>
      <c r="F302" s="40">
        <v>42736</v>
      </c>
      <c r="G302" s="40">
        <v>42916</v>
      </c>
      <c r="H302" s="80"/>
      <c r="I302" s="50" t="s">
        <v>25</v>
      </c>
      <c r="J302" s="41" t="s">
        <v>25</v>
      </c>
      <c r="K302" s="41" t="s">
        <v>25</v>
      </c>
      <c r="L302" s="41" t="s">
        <v>25</v>
      </c>
      <c r="M302" s="41" t="s">
        <v>25</v>
      </c>
      <c r="N302" s="41" t="s">
        <v>25</v>
      </c>
      <c r="O302" s="19">
        <v>2317.54</v>
      </c>
      <c r="P302" s="32"/>
      <c r="Q302" s="138"/>
      <c r="R302" s="138">
        <f t="shared" si="105"/>
        <v>1.0340015706309278</v>
      </c>
      <c r="S302" s="138">
        <f t="shared" si="106"/>
        <v>0.87139579326820804</v>
      </c>
    </row>
    <row r="303" spans="1:19" s="1" customFormat="1" ht="19.5" customHeight="1" x14ac:dyDescent="0.2">
      <c r="A303" s="145"/>
      <c r="B303" s="177"/>
      <c r="C303" s="145"/>
      <c r="D303" s="145"/>
      <c r="E303" s="184"/>
      <c r="F303" s="40">
        <v>42917</v>
      </c>
      <c r="G303" s="40">
        <v>43100</v>
      </c>
      <c r="H303" s="80"/>
      <c r="I303" s="50" t="s">
        <v>25</v>
      </c>
      <c r="J303" s="41" t="s">
        <v>25</v>
      </c>
      <c r="K303" s="41" t="s">
        <v>25</v>
      </c>
      <c r="L303" s="41" t="s">
        <v>25</v>
      </c>
      <c r="M303" s="41" t="s">
        <v>25</v>
      </c>
      <c r="N303" s="41" t="s">
        <v>25</v>
      </c>
      <c r="O303" s="19">
        <v>2396.34</v>
      </c>
      <c r="P303" s="32"/>
      <c r="Q303" s="139"/>
      <c r="R303" s="139"/>
      <c r="S303" s="139"/>
    </row>
    <row r="304" spans="1:19" s="1" customFormat="1" ht="19.5" customHeight="1" x14ac:dyDescent="0.2">
      <c r="A304" s="133" t="s">
        <v>71</v>
      </c>
      <c r="B304" s="133" t="s">
        <v>886</v>
      </c>
      <c r="C304" s="133" t="s">
        <v>237</v>
      </c>
      <c r="D304" s="135" t="s">
        <v>691</v>
      </c>
      <c r="E304" s="183" t="s">
        <v>647</v>
      </c>
      <c r="F304" s="40">
        <v>42736</v>
      </c>
      <c r="G304" s="40">
        <v>42916</v>
      </c>
      <c r="H304" s="168"/>
      <c r="I304" s="50">
        <v>2273.65</v>
      </c>
      <c r="J304" s="41" t="s">
        <v>25</v>
      </c>
      <c r="K304" s="41" t="s">
        <v>25</v>
      </c>
      <c r="L304" s="41" t="s">
        <v>25</v>
      </c>
      <c r="M304" s="41" t="s">
        <v>25</v>
      </c>
      <c r="N304" s="41" t="s">
        <v>25</v>
      </c>
      <c r="O304" s="41" t="s">
        <v>25</v>
      </c>
      <c r="P304" s="32"/>
      <c r="Q304" s="138">
        <f t="shared" si="104"/>
        <v>1.0250082466518593</v>
      </c>
      <c r="R304" s="138"/>
      <c r="S304" s="138"/>
    </row>
    <row r="305" spans="1:19" s="1" customFormat="1" ht="19.5" customHeight="1" x14ac:dyDescent="0.2">
      <c r="A305" s="134"/>
      <c r="B305" s="143"/>
      <c r="C305" s="134"/>
      <c r="D305" s="136"/>
      <c r="E305" s="184"/>
      <c r="F305" s="40">
        <v>42917</v>
      </c>
      <c r="G305" s="40">
        <v>43100</v>
      </c>
      <c r="H305" s="169"/>
      <c r="I305" s="50">
        <v>2330.5100000000002</v>
      </c>
      <c r="J305" s="41" t="s">
        <v>25</v>
      </c>
      <c r="K305" s="41" t="s">
        <v>25</v>
      </c>
      <c r="L305" s="41" t="s">
        <v>25</v>
      </c>
      <c r="M305" s="41" t="s">
        <v>25</v>
      </c>
      <c r="N305" s="41" t="s">
        <v>25</v>
      </c>
      <c r="O305" s="41" t="s">
        <v>25</v>
      </c>
      <c r="P305" s="32"/>
      <c r="Q305" s="139"/>
      <c r="R305" s="139"/>
      <c r="S305" s="139"/>
    </row>
    <row r="306" spans="1:19" s="1" customFormat="1" ht="19.5" customHeight="1" x14ac:dyDescent="0.2">
      <c r="A306" s="144"/>
      <c r="B306" s="144"/>
      <c r="C306" s="144"/>
      <c r="D306" s="135" t="s">
        <v>691</v>
      </c>
      <c r="E306" s="183" t="s">
        <v>692</v>
      </c>
      <c r="F306" s="40">
        <v>42736</v>
      </c>
      <c r="G306" s="40">
        <v>42916</v>
      </c>
      <c r="H306" s="80"/>
      <c r="I306" s="50" t="s">
        <v>25</v>
      </c>
      <c r="J306" s="41" t="s">
        <v>25</v>
      </c>
      <c r="K306" s="41" t="s">
        <v>25</v>
      </c>
      <c r="L306" s="41" t="s">
        <v>25</v>
      </c>
      <c r="M306" s="41" t="s">
        <v>25</v>
      </c>
      <c r="N306" s="41" t="s">
        <v>25</v>
      </c>
      <c r="O306" s="19">
        <v>1456.66</v>
      </c>
      <c r="P306" s="32"/>
      <c r="Q306" s="138"/>
      <c r="R306" s="138">
        <f t="shared" si="105"/>
        <v>1.0342976398061317</v>
      </c>
      <c r="S306" s="138">
        <f t="shared" si="106"/>
        <v>0.54786145958159005</v>
      </c>
    </row>
    <row r="307" spans="1:19" s="1" customFormat="1" ht="19.5" customHeight="1" x14ac:dyDescent="0.2">
      <c r="A307" s="145"/>
      <c r="B307" s="145"/>
      <c r="C307" s="145"/>
      <c r="D307" s="145"/>
      <c r="E307" s="184"/>
      <c r="F307" s="40">
        <v>42917</v>
      </c>
      <c r="G307" s="40">
        <v>43100</v>
      </c>
      <c r="H307" s="80"/>
      <c r="I307" s="50" t="s">
        <v>25</v>
      </c>
      <c r="J307" s="41" t="s">
        <v>25</v>
      </c>
      <c r="K307" s="41" t="s">
        <v>25</v>
      </c>
      <c r="L307" s="41" t="s">
        <v>25</v>
      </c>
      <c r="M307" s="41" t="s">
        <v>25</v>
      </c>
      <c r="N307" s="41" t="s">
        <v>25</v>
      </c>
      <c r="O307" s="19">
        <v>1506.62</v>
      </c>
      <c r="P307" s="32"/>
      <c r="Q307" s="139"/>
      <c r="R307" s="139"/>
      <c r="S307" s="139"/>
    </row>
    <row r="308" spans="1:19" s="1" customFormat="1" ht="19.5" customHeight="1" x14ac:dyDescent="0.2">
      <c r="A308" s="133" t="s">
        <v>71</v>
      </c>
      <c r="B308" s="133" t="s">
        <v>244</v>
      </c>
      <c r="C308" s="133" t="s">
        <v>237</v>
      </c>
      <c r="D308" s="135" t="s">
        <v>691</v>
      </c>
      <c r="E308" s="183" t="s">
        <v>647</v>
      </c>
      <c r="F308" s="40">
        <v>42736</v>
      </c>
      <c r="G308" s="40">
        <v>42916</v>
      </c>
      <c r="H308" s="168"/>
      <c r="I308" s="50">
        <v>2273.65</v>
      </c>
      <c r="J308" s="41" t="s">
        <v>25</v>
      </c>
      <c r="K308" s="41" t="s">
        <v>25</v>
      </c>
      <c r="L308" s="41" t="s">
        <v>25</v>
      </c>
      <c r="M308" s="41" t="s">
        <v>25</v>
      </c>
      <c r="N308" s="41" t="s">
        <v>25</v>
      </c>
      <c r="O308" s="41" t="s">
        <v>25</v>
      </c>
      <c r="P308" s="32"/>
      <c r="Q308" s="138">
        <f t="shared" si="104"/>
        <v>1.0250082466518593</v>
      </c>
      <c r="R308" s="138"/>
      <c r="S308" s="138"/>
    </row>
    <row r="309" spans="1:19" s="1" customFormat="1" ht="19.5" customHeight="1" x14ac:dyDescent="0.2">
      <c r="A309" s="134"/>
      <c r="B309" s="143"/>
      <c r="C309" s="134"/>
      <c r="D309" s="136"/>
      <c r="E309" s="184"/>
      <c r="F309" s="40">
        <v>42917</v>
      </c>
      <c r="G309" s="40">
        <v>43100</v>
      </c>
      <c r="H309" s="169"/>
      <c r="I309" s="50">
        <v>2330.5100000000002</v>
      </c>
      <c r="J309" s="41" t="s">
        <v>25</v>
      </c>
      <c r="K309" s="41" t="s">
        <v>25</v>
      </c>
      <c r="L309" s="41" t="s">
        <v>25</v>
      </c>
      <c r="M309" s="41" t="s">
        <v>25</v>
      </c>
      <c r="N309" s="41" t="s">
        <v>25</v>
      </c>
      <c r="O309" s="41" t="s">
        <v>25</v>
      </c>
      <c r="P309" s="32"/>
      <c r="Q309" s="139"/>
      <c r="R309" s="139"/>
      <c r="S309" s="139"/>
    </row>
    <row r="310" spans="1:19" s="1" customFormat="1" ht="19.5" customHeight="1" x14ac:dyDescent="0.2">
      <c r="A310" s="144"/>
      <c r="B310" s="144"/>
      <c r="C310" s="144"/>
      <c r="D310" s="135" t="s">
        <v>691</v>
      </c>
      <c r="E310" s="183" t="s">
        <v>692</v>
      </c>
      <c r="F310" s="40">
        <v>42736</v>
      </c>
      <c r="G310" s="40">
        <v>42916</v>
      </c>
      <c r="H310" s="80"/>
      <c r="I310" s="50" t="s">
        <v>25</v>
      </c>
      <c r="J310" s="41" t="s">
        <v>25</v>
      </c>
      <c r="K310" s="41" t="s">
        <v>25</v>
      </c>
      <c r="L310" s="41" t="s">
        <v>25</v>
      </c>
      <c r="M310" s="41" t="s">
        <v>25</v>
      </c>
      <c r="N310" s="41" t="s">
        <v>25</v>
      </c>
      <c r="O310" s="19">
        <v>1489.79</v>
      </c>
      <c r="P310" s="32"/>
      <c r="Q310" s="138"/>
      <c r="R310" s="138">
        <f t="shared" si="105"/>
        <v>1.0343001362608153</v>
      </c>
      <c r="S310" s="138">
        <f t="shared" si="106"/>
        <v>0.56032326960658718</v>
      </c>
    </row>
    <row r="311" spans="1:19" s="1" customFormat="1" ht="19.5" customHeight="1" x14ac:dyDescent="0.2">
      <c r="A311" s="145"/>
      <c r="B311" s="145"/>
      <c r="C311" s="145"/>
      <c r="D311" s="145"/>
      <c r="E311" s="184"/>
      <c r="F311" s="40">
        <v>42917</v>
      </c>
      <c r="G311" s="40">
        <v>43100</v>
      </c>
      <c r="H311" s="80"/>
      <c r="I311" s="50" t="s">
        <v>25</v>
      </c>
      <c r="J311" s="41" t="s">
        <v>25</v>
      </c>
      <c r="K311" s="41" t="s">
        <v>25</v>
      </c>
      <c r="L311" s="41" t="s">
        <v>25</v>
      </c>
      <c r="M311" s="41" t="s">
        <v>25</v>
      </c>
      <c r="N311" s="41" t="s">
        <v>25</v>
      </c>
      <c r="O311" s="19">
        <v>1540.89</v>
      </c>
      <c r="P311" s="32"/>
      <c r="Q311" s="139"/>
      <c r="R311" s="139"/>
      <c r="S311" s="139"/>
    </row>
    <row r="312" spans="1:19" s="1" customFormat="1" ht="19.5" customHeight="1" x14ac:dyDescent="0.2">
      <c r="A312" s="133" t="s">
        <v>71</v>
      </c>
      <c r="B312" s="133" t="s">
        <v>245</v>
      </c>
      <c r="C312" s="133" t="s">
        <v>237</v>
      </c>
      <c r="D312" s="135" t="s">
        <v>691</v>
      </c>
      <c r="E312" s="183" t="s">
        <v>647</v>
      </c>
      <c r="F312" s="40">
        <v>42736</v>
      </c>
      <c r="G312" s="40">
        <v>42916</v>
      </c>
      <c r="H312" s="168"/>
      <c r="I312" s="50">
        <v>2273.65</v>
      </c>
      <c r="J312" s="41" t="s">
        <v>25</v>
      </c>
      <c r="K312" s="41" t="s">
        <v>25</v>
      </c>
      <c r="L312" s="41" t="s">
        <v>25</v>
      </c>
      <c r="M312" s="41" t="s">
        <v>25</v>
      </c>
      <c r="N312" s="41" t="s">
        <v>25</v>
      </c>
      <c r="O312" s="41" t="s">
        <v>25</v>
      </c>
      <c r="P312" s="32"/>
      <c r="Q312" s="138">
        <f t="shared" si="104"/>
        <v>1.0250082466518593</v>
      </c>
      <c r="R312" s="138"/>
      <c r="S312" s="138"/>
    </row>
    <row r="313" spans="1:19" s="1" customFormat="1" ht="19.5" customHeight="1" x14ac:dyDescent="0.2">
      <c r="A313" s="134"/>
      <c r="B313" s="143"/>
      <c r="C313" s="134"/>
      <c r="D313" s="136"/>
      <c r="E313" s="184"/>
      <c r="F313" s="40">
        <v>42917</v>
      </c>
      <c r="G313" s="40">
        <v>43100</v>
      </c>
      <c r="H313" s="169"/>
      <c r="I313" s="50">
        <v>2330.5100000000002</v>
      </c>
      <c r="J313" s="41" t="s">
        <v>25</v>
      </c>
      <c r="K313" s="41" t="s">
        <v>25</v>
      </c>
      <c r="L313" s="41" t="s">
        <v>25</v>
      </c>
      <c r="M313" s="41" t="s">
        <v>25</v>
      </c>
      <c r="N313" s="41" t="s">
        <v>25</v>
      </c>
      <c r="O313" s="41" t="s">
        <v>25</v>
      </c>
      <c r="P313" s="32"/>
      <c r="Q313" s="139"/>
      <c r="R313" s="139"/>
      <c r="S313" s="139"/>
    </row>
    <row r="314" spans="1:19" s="1" customFormat="1" ht="19.5" customHeight="1" x14ac:dyDescent="0.2">
      <c r="A314" s="144"/>
      <c r="B314" s="144"/>
      <c r="C314" s="144"/>
      <c r="D314" s="135" t="s">
        <v>691</v>
      </c>
      <c r="E314" s="183" t="s">
        <v>692</v>
      </c>
      <c r="F314" s="40">
        <v>42736</v>
      </c>
      <c r="G314" s="40">
        <v>42916</v>
      </c>
      <c r="H314" s="80"/>
      <c r="I314" s="50" t="s">
        <v>25</v>
      </c>
      <c r="J314" s="41" t="s">
        <v>25</v>
      </c>
      <c r="K314" s="41" t="s">
        <v>25</v>
      </c>
      <c r="L314" s="41" t="s">
        <v>25</v>
      </c>
      <c r="M314" s="41" t="s">
        <v>25</v>
      </c>
      <c r="N314" s="41" t="s">
        <v>25</v>
      </c>
      <c r="O314" s="19">
        <v>1390.51</v>
      </c>
      <c r="P314" s="32"/>
      <c r="Q314" s="138"/>
      <c r="R314" s="138">
        <f t="shared" si="105"/>
        <v>1.0340019129671847</v>
      </c>
      <c r="S314" s="138">
        <f t="shared" si="106"/>
        <v>0.52283238505516616</v>
      </c>
    </row>
    <row r="315" spans="1:19" s="1" customFormat="1" ht="19.5" customHeight="1" x14ac:dyDescent="0.2">
      <c r="A315" s="145"/>
      <c r="B315" s="145"/>
      <c r="C315" s="145"/>
      <c r="D315" s="145"/>
      <c r="E315" s="184"/>
      <c r="F315" s="40">
        <v>42917</v>
      </c>
      <c r="G315" s="40">
        <v>43100</v>
      </c>
      <c r="H315" s="80"/>
      <c r="I315" s="50" t="s">
        <v>25</v>
      </c>
      <c r="J315" s="41" t="s">
        <v>25</v>
      </c>
      <c r="K315" s="41" t="s">
        <v>25</v>
      </c>
      <c r="L315" s="41" t="s">
        <v>25</v>
      </c>
      <c r="M315" s="41" t="s">
        <v>25</v>
      </c>
      <c r="N315" s="41" t="s">
        <v>25</v>
      </c>
      <c r="O315" s="19">
        <v>1437.79</v>
      </c>
      <c r="P315" s="32"/>
      <c r="Q315" s="139"/>
      <c r="R315" s="139"/>
      <c r="S315" s="139"/>
    </row>
    <row r="316" spans="1:19" s="1" customFormat="1" ht="15.75" customHeight="1" x14ac:dyDescent="0.2">
      <c r="A316" s="133" t="s">
        <v>71</v>
      </c>
      <c r="B316" s="133" t="s">
        <v>559</v>
      </c>
      <c r="C316" s="133" t="s">
        <v>237</v>
      </c>
      <c r="D316" s="135" t="s">
        <v>691</v>
      </c>
      <c r="E316" s="183" t="s">
        <v>647</v>
      </c>
      <c r="F316" s="40">
        <v>42736</v>
      </c>
      <c r="G316" s="40">
        <v>42916</v>
      </c>
      <c r="H316" s="168"/>
      <c r="I316" s="50">
        <v>2273.65</v>
      </c>
      <c r="J316" s="41" t="s">
        <v>25</v>
      </c>
      <c r="K316" s="41" t="s">
        <v>25</v>
      </c>
      <c r="L316" s="41" t="s">
        <v>25</v>
      </c>
      <c r="M316" s="41" t="s">
        <v>25</v>
      </c>
      <c r="N316" s="41" t="s">
        <v>25</v>
      </c>
      <c r="O316" s="19" t="s">
        <v>25</v>
      </c>
      <c r="P316" s="32"/>
      <c r="Q316" s="138">
        <f t="shared" si="104"/>
        <v>1.0250082466518593</v>
      </c>
      <c r="R316" s="138"/>
      <c r="S316" s="138"/>
    </row>
    <row r="317" spans="1:19" s="1" customFormat="1" ht="16.5" customHeight="1" x14ac:dyDescent="0.2">
      <c r="A317" s="134"/>
      <c r="B317" s="143"/>
      <c r="C317" s="134"/>
      <c r="D317" s="136"/>
      <c r="E317" s="184"/>
      <c r="F317" s="40">
        <v>42917</v>
      </c>
      <c r="G317" s="40">
        <v>43100</v>
      </c>
      <c r="H317" s="169"/>
      <c r="I317" s="50">
        <v>2330.5100000000002</v>
      </c>
      <c r="J317" s="41" t="s">
        <v>25</v>
      </c>
      <c r="K317" s="41" t="s">
        <v>25</v>
      </c>
      <c r="L317" s="41" t="s">
        <v>25</v>
      </c>
      <c r="M317" s="41" t="s">
        <v>25</v>
      </c>
      <c r="N317" s="41" t="s">
        <v>25</v>
      </c>
      <c r="O317" s="19" t="s">
        <v>25</v>
      </c>
      <c r="P317" s="32"/>
      <c r="Q317" s="139"/>
      <c r="R317" s="139"/>
      <c r="S317" s="139"/>
    </row>
    <row r="318" spans="1:19" s="1" customFormat="1" ht="19.5" customHeight="1" x14ac:dyDescent="0.2">
      <c r="A318" s="144"/>
      <c r="B318" s="144"/>
      <c r="C318" s="144"/>
      <c r="D318" s="135" t="s">
        <v>691</v>
      </c>
      <c r="E318" s="183" t="s">
        <v>692</v>
      </c>
      <c r="F318" s="40">
        <v>42736</v>
      </c>
      <c r="G318" s="40">
        <v>42916</v>
      </c>
      <c r="H318" s="80"/>
      <c r="I318" s="50" t="s">
        <v>25</v>
      </c>
      <c r="J318" s="41" t="s">
        <v>25</v>
      </c>
      <c r="K318" s="41" t="s">
        <v>25</v>
      </c>
      <c r="L318" s="41" t="s">
        <v>25</v>
      </c>
      <c r="M318" s="41" t="s">
        <v>25</v>
      </c>
      <c r="N318" s="41" t="s">
        <v>25</v>
      </c>
      <c r="O318" s="19">
        <v>2345.67</v>
      </c>
      <c r="P318" s="32"/>
      <c r="Q318" s="138"/>
      <c r="R318" s="138">
        <f t="shared" si="105"/>
        <v>1.0339988148375518</v>
      </c>
      <c r="S318" s="138">
        <f t="shared" si="106"/>
        <v>0.88197033180123741</v>
      </c>
    </row>
    <row r="319" spans="1:19" s="1" customFormat="1" ht="19.5" customHeight="1" x14ac:dyDescent="0.2">
      <c r="A319" s="145"/>
      <c r="B319" s="145"/>
      <c r="C319" s="145"/>
      <c r="D319" s="145"/>
      <c r="E319" s="184"/>
      <c r="F319" s="40">
        <v>42917</v>
      </c>
      <c r="G319" s="40">
        <v>43100</v>
      </c>
      <c r="H319" s="80"/>
      <c r="I319" s="50" t="s">
        <v>25</v>
      </c>
      <c r="J319" s="41" t="s">
        <v>25</v>
      </c>
      <c r="K319" s="41" t="s">
        <v>25</v>
      </c>
      <c r="L319" s="41" t="s">
        <v>25</v>
      </c>
      <c r="M319" s="41" t="s">
        <v>25</v>
      </c>
      <c r="N319" s="41" t="s">
        <v>25</v>
      </c>
      <c r="O319" s="19">
        <v>2425.42</v>
      </c>
      <c r="P319" s="32"/>
      <c r="Q319" s="139"/>
      <c r="R319" s="139"/>
      <c r="S319" s="139"/>
    </row>
    <row r="320" spans="1:19" s="1" customFormat="1" ht="33" customHeight="1" x14ac:dyDescent="0.2">
      <c r="A320" s="133" t="s">
        <v>71</v>
      </c>
      <c r="B320" s="133" t="s">
        <v>295</v>
      </c>
      <c r="C320" s="187" t="s">
        <v>112</v>
      </c>
      <c r="D320" s="135">
        <v>42327</v>
      </c>
      <c r="E320" s="151" t="s">
        <v>598</v>
      </c>
      <c r="F320" s="40">
        <v>42736</v>
      </c>
      <c r="G320" s="40">
        <v>42916</v>
      </c>
      <c r="H320" s="168"/>
      <c r="I320" s="21">
        <v>2502.73</v>
      </c>
      <c r="J320" s="53" t="s">
        <v>25</v>
      </c>
      <c r="K320" s="53">
        <v>2738.32</v>
      </c>
      <c r="L320" s="41" t="s">
        <v>25</v>
      </c>
      <c r="M320" s="41" t="s">
        <v>25</v>
      </c>
      <c r="N320" s="41" t="s">
        <v>25</v>
      </c>
      <c r="O320" s="19" t="s">
        <v>25</v>
      </c>
      <c r="P320" s="32"/>
      <c r="Q320" s="148">
        <f t="shared" ref="Q320" si="107">I321/I320</f>
        <v>1.0532458555257658</v>
      </c>
      <c r="R320" s="148"/>
      <c r="S320" s="148"/>
    </row>
    <row r="321" spans="1:19" s="1" customFormat="1" ht="36" customHeight="1" x14ac:dyDescent="0.2">
      <c r="A321" s="137"/>
      <c r="B321" s="150"/>
      <c r="C321" s="187"/>
      <c r="D321" s="136"/>
      <c r="E321" s="152"/>
      <c r="F321" s="40">
        <v>42917</v>
      </c>
      <c r="G321" s="40">
        <v>43100</v>
      </c>
      <c r="H321" s="169"/>
      <c r="I321" s="21">
        <v>2635.99</v>
      </c>
      <c r="J321" s="53" t="s">
        <v>25</v>
      </c>
      <c r="K321" s="53">
        <v>2882.56</v>
      </c>
      <c r="L321" s="41" t="s">
        <v>25</v>
      </c>
      <c r="M321" s="41" t="s">
        <v>25</v>
      </c>
      <c r="N321" s="41" t="s">
        <v>25</v>
      </c>
      <c r="O321" s="19" t="s">
        <v>25</v>
      </c>
      <c r="P321" s="32"/>
      <c r="Q321" s="149"/>
      <c r="R321" s="149"/>
      <c r="S321" s="149"/>
    </row>
    <row r="322" spans="1:19" s="1" customFormat="1" ht="27" customHeight="1" x14ac:dyDescent="0.2">
      <c r="A322" s="133" t="s">
        <v>71</v>
      </c>
      <c r="B322" s="188" t="s">
        <v>72</v>
      </c>
      <c r="C322" s="161" t="s">
        <v>604</v>
      </c>
      <c r="D322" s="140">
        <v>42720</v>
      </c>
      <c r="E322" s="140" t="s">
        <v>595</v>
      </c>
      <c r="F322" s="40">
        <v>42736</v>
      </c>
      <c r="G322" s="40">
        <v>42916</v>
      </c>
      <c r="H322" s="168"/>
      <c r="I322" s="39">
        <v>2562.5</v>
      </c>
      <c r="J322" s="41" t="s">
        <v>25</v>
      </c>
      <c r="K322" s="41">
        <v>2716.88</v>
      </c>
      <c r="L322" s="41" t="s">
        <v>25</v>
      </c>
      <c r="M322" s="41" t="s">
        <v>25</v>
      </c>
      <c r="N322" s="41" t="s">
        <v>25</v>
      </c>
      <c r="O322" s="41" t="s">
        <v>25</v>
      </c>
      <c r="P322" s="168" t="s">
        <v>605</v>
      </c>
      <c r="Q322" s="138">
        <f t="shared" ref="Q322:Q326" si="108">I323/I322</f>
        <v>1.0334829268292685</v>
      </c>
      <c r="R322" s="138"/>
      <c r="S322" s="138"/>
    </row>
    <row r="323" spans="1:19" s="1" customFormat="1" ht="24.75" customHeight="1" x14ac:dyDescent="0.2">
      <c r="A323" s="134"/>
      <c r="B323" s="143"/>
      <c r="C323" s="162"/>
      <c r="D323" s="140"/>
      <c r="E323" s="140"/>
      <c r="F323" s="40">
        <v>42917</v>
      </c>
      <c r="G323" s="40">
        <v>43100</v>
      </c>
      <c r="H323" s="169"/>
      <c r="I323" s="39">
        <v>2648.3</v>
      </c>
      <c r="J323" s="41" t="s">
        <v>25</v>
      </c>
      <c r="K323" s="41">
        <v>2779.37</v>
      </c>
      <c r="L323" s="41" t="s">
        <v>25</v>
      </c>
      <c r="M323" s="41" t="s">
        <v>25</v>
      </c>
      <c r="N323" s="41" t="s">
        <v>25</v>
      </c>
      <c r="O323" s="41" t="s">
        <v>25</v>
      </c>
      <c r="P323" s="174"/>
      <c r="Q323" s="139"/>
      <c r="R323" s="139"/>
      <c r="S323" s="139"/>
    </row>
    <row r="324" spans="1:19" s="1" customFormat="1" ht="19.5" customHeight="1" x14ac:dyDescent="0.2">
      <c r="A324" s="134"/>
      <c r="B324" s="143"/>
      <c r="C324" s="162"/>
      <c r="D324" s="140">
        <v>42723</v>
      </c>
      <c r="E324" s="140" t="s">
        <v>749</v>
      </c>
      <c r="F324" s="40">
        <v>42736</v>
      </c>
      <c r="G324" s="40">
        <v>42916</v>
      </c>
      <c r="H324" s="135"/>
      <c r="I324" s="39" t="s">
        <v>25</v>
      </c>
      <c r="J324" s="39" t="s">
        <v>25</v>
      </c>
      <c r="K324" s="39" t="s">
        <v>25</v>
      </c>
      <c r="L324" s="39" t="s">
        <v>25</v>
      </c>
      <c r="M324" s="39" t="s">
        <v>25</v>
      </c>
      <c r="N324" s="39" t="s">
        <v>25</v>
      </c>
      <c r="O324" s="32">
        <v>2693.78</v>
      </c>
      <c r="P324" s="174"/>
      <c r="Q324" s="138"/>
      <c r="R324" s="138">
        <f t="shared" ref="R324" si="109">O325/O324</f>
        <v>1.0200016333924817</v>
      </c>
      <c r="S324" s="138">
        <f t="shared" ref="S324" si="110">O325/(I323*1.18)</f>
        <v>0.87925288816554514</v>
      </c>
    </row>
    <row r="325" spans="1:19" s="1" customFormat="1" ht="19.5" customHeight="1" x14ac:dyDescent="0.2">
      <c r="A325" s="134"/>
      <c r="B325" s="143"/>
      <c r="C325" s="162"/>
      <c r="D325" s="140"/>
      <c r="E325" s="140"/>
      <c r="F325" s="40">
        <v>42917</v>
      </c>
      <c r="G325" s="40">
        <v>43100</v>
      </c>
      <c r="H325" s="136"/>
      <c r="I325" s="39" t="s">
        <v>25</v>
      </c>
      <c r="J325" s="39" t="s">
        <v>25</v>
      </c>
      <c r="K325" s="39" t="s">
        <v>25</v>
      </c>
      <c r="L325" s="39" t="s">
        <v>25</v>
      </c>
      <c r="M325" s="39" t="s">
        <v>25</v>
      </c>
      <c r="N325" s="39" t="s">
        <v>25</v>
      </c>
      <c r="O325" s="32">
        <v>2747.66</v>
      </c>
      <c r="P325" s="169"/>
      <c r="Q325" s="139"/>
      <c r="R325" s="139"/>
      <c r="S325" s="139"/>
    </row>
    <row r="326" spans="1:19" s="1" customFormat="1" ht="19.5" customHeight="1" x14ac:dyDescent="0.2">
      <c r="A326" s="134"/>
      <c r="B326" s="143"/>
      <c r="C326" s="162"/>
      <c r="D326" s="140">
        <v>42720</v>
      </c>
      <c r="E326" s="140" t="s">
        <v>595</v>
      </c>
      <c r="F326" s="40">
        <v>42736</v>
      </c>
      <c r="G326" s="40">
        <v>42916</v>
      </c>
      <c r="H326" s="135"/>
      <c r="I326" s="39">
        <v>4796.83</v>
      </c>
      <c r="J326" s="41" t="s">
        <v>25</v>
      </c>
      <c r="K326" s="50">
        <v>4834.7</v>
      </c>
      <c r="L326" s="41" t="s">
        <v>25</v>
      </c>
      <c r="M326" s="41" t="s">
        <v>25</v>
      </c>
      <c r="N326" s="41" t="s">
        <v>25</v>
      </c>
      <c r="O326" s="39" t="s">
        <v>25</v>
      </c>
      <c r="P326" s="168" t="s">
        <v>606</v>
      </c>
      <c r="Q326" s="138">
        <f t="shared" si="108"/>
        <v>1.0308036765947513</v>
      </c>
      <c r="R326" s="138"/>
      <c r="S326" s="54"/>
    </row>
    <row r="327" spans="1:19" s="1" customFormat="1" ht="19.5" customHeight="1" x14ac:dyDescent="0.2">
      <c r="A327" s="137"/>
      <c r="B327" s="150"/>
      <c r="C327" s="163"/>
      <c r="D327" s="140"/>
      <c r="E327" s="140"/>
      <c r="F327" s="40">
        <v>42917</v>
      </c>
      <c r="G327" s="40">
        <v>43100</v>
      </c>
      <c r="H327" s="136"/>
      <c r="I327" s="39">
        <v>4944.59</v>
      </c>
      <c r="J327" s="41" t="s">
        <v>25</v>
      </c>
      <c r="K327" s="50">
        <v>5028.28</v>
      </c>
      <c r="L327" s="41" t="s">
        <v>25</v>
      </c>
      <c r="M327" s="41" t="s">
        <v>25</v>
      </c>
      <c r="N327" s="41" t="s">
        <v>25</v>
      </c>
      <c r="O327" s="39" t="s">
        <v>25</v>
      </c>
      <c r="P327" s="169"/>
      <c r="Q327" s="139"/>
      <c r="R327" s="139"/>
      <c r="S327" s="54"/>
    </row>
    <row r="328" spans="1:19" s="1" customFormat="1" ht="19.5" customHeight="1" x14ac:dyDescent="0.2">
      <c r="A328" s="161" t="s">
        <v>393</v>
      </c>
      <c r="B328" s="161" t="s">
        <v>394</v>
      </c>
      <c r="C328" s="161" t="s">
        <v>148</v>
      </c>
      <c r="D328" s="135">
        <v>42723</v>
      </c>
      <c r="E328" s="135" t="s">
        <v>621</v>
      </c>
      <c r="F328" s="40">
        <v>42736</v>
      </c>
      <c r="G328" s="40">
        <v>42916</v>
      </c>
      <c r="H328" s="80"/>
      <c r="I328" s="39">
        <v>1812.57</v>
      </c>
      <c r="J328" s="41" t="s">
        <v>25</v>
      </c>
      <c r="K328" s="41" t="s">
        <v>25</v>
      </c>
      <c r="L328" s="41" t="s">
        <v>25</v>
      </c>
      <c r="M328" s="41" t="s">
        <v>25</v>
      </c>
      <c r="N328" s="41" t="s">
        <v>25</v>
      </c>
      <c r="O328" s="41" t="s">
        <v>25</v>
      </c>
      <c r="P328" s="30"/>
      <c r="Q328" s="138">
        <f t="shared" ref="Q328" si="111">I329/I328</f>
        <v>1</v>
      </c>
      <c r="R328" s="138"/>
      <c r="S328" s="138"/>
    </row>
    <row r="329" spans="1:19" s="1" customFormat="1" ht="19.5" customHeight="1" x14ac:dyDescent="0.2">
      <c r="A329" s="163" t="s">
        <v>393</v>
      </c>
      <c r="B329" s="163" t="s">
        <v>394</v>
      </c>
      <c r="C329" s="163" t="s">
        <v>24</v>
      </c>
      <c r="D329" s="136"/>
      <c r="E329" s="136"/>
      <c r="F329" s="40">
        <v>42917</v>
      </c>
      <c r="G329" s="40">
        <v>43100</v>
      </c>
      <c r="H329" s="80"/>
      <c r="I329" s="39">
        <v>1812.57</v>
      </c>
      <c r="J329" s="41" t="s">
        <v>25</v>
      </c>
      <c r="K329" s="41" t="s">
        <v>25</v>
      </c>
      <c r="L329" s="41" t="s">
        <v>25</v>
      </c>
      <c r="M329" s="41" t="s">
        <v>25</v>
      </c>
      <c r="N329" s="41" t="s">
        <v>25</v>
      </c>
      <c r="O329" s="41" t="s">
        <v>25</v>
      </c>
      <c r="P329" s="30"/>
      <c r="Q329" s="139"/>
      <c r="R329" s="139"/>
      <c r="S329" s="139"/>
    </row>
    <row r="330" spans="1:19" s="5" customFormat="1" ht="19.5" customHeight="1" x14ac:dyDescent="0.2">
      <c r="A330" s="161" t="s">
        <v>393</v>
      </c>
      <c r="B330" s="161" t="s">
        <v>394</v>
      </c>
      <c r="C330" s="161" t="s">
        <v>457</v>
      </c>
      <c r="D330" s="135">
        <v>42723</v>
      </c>
      <c r="E330" s="135" t="s">
        <v>747</v>
      </c>
      <c r="F330" s="40">
        <v>42736</v>
      </c>
      <c r="G330" s="40">
        <v>42916</v>
      </c>
      <c r="H330" s="133"/>
      <c r="I330" s="32">
        <v>1907.44</v>
      </c>
      <c r="J330" s="41" t="s">
        <v>25</v>
      </c>
      <c r="K330" s="41" t="s">
        <v>25</v>
      </c>
      <c r="L330" s="41" t="s">
        <v>25</v>
      </c>
      <c r="M330" s="41" t="s">
        <v>25</v>
      </c>
      <c r="N330" s="41" t="s">
        <v>25</v>
      </c>
      <c r="O330" s="41" t="s">
        <v>25</v>
      </c>
      <c r="P330" s="32"/>
      <c r="Q330" s="138">
        <f t="shared" si="104"/>
        <v>1.0248081197835843</v>
      </c>
      <c r="R330" s="138"/>
      <c r="S330" s="138"/>
    </row>
    <row r="331" spans="1:19" s="5" customFormat="1" ht="19.5" customHeight="1" x14ac:dyDescent="0.2">
      <c r="A331" s="163" t="s">
        <v>393</v>
      </c>
      <c r="B331" s="163" t="s">
        <v>394</v>
      </c>
      <c r="C331" s="163" t="s">
        <v>148</v>
      </c>
      <c r="D331" s="136"/>
      <c r="E331" s="136"/>
      <c r="F331" s="40">
        <v>42917</v>
      </c>
      <c r="G331" s="40">
        <v>43100</v>
      </c>
      <c r="H331" s="137"/>
      <c r="I331" s="32">
        <v>1954.76</v>
      </c>
      <c r="J331" s="41" t="s">
        <v>25</v>
      </c>
      <c r="K331" s="41" t="s">
        <v>25</v>
      </c>
      <c r="L331" s="41" t="s">
        <v>25</v>
      </c>
      <c r="M331" s="41" t="s">
        <v>25</v>
      </c>
      <c r="N331" s="41" t="s">
        <v>25</v>
      </c>
      <c r="O331" s="41" t="s">
        <v>25</v>
      </c>
      <c r="P331" s="32"/>
      <c r="Q331" s="139"/>
      <c r="R331" s="139"/>
      <c r="S331" s="139"/>
    </row>
    <row r="332" spans="1:19" s="5" customFormat="1" ht="19.5" customHeight="1" x14ac:dyDescent="0.2">
      <c r="A332" s="161" t="s">
        <v>393</v>
      </c>
      <c r="B332" s="161" t="s">
        <v>394</v>
      </c>
      <c r="C332" s="161" t="s">
        <v>457</v>
      </c>
      <c r="D332" s="135">
        <v>42723</v>
      </c>
      <c r="E332" s="135" t="s">
        <v>748</v>
      </c>
      <c r="F332" s="40">
        <v>42736</v>
      </c>
      <c r="G332" s="40">
        <v>42916</v>
      </c>
      <c r="H332" s="135"/>
      <c r="I332" s="39" t="s">
        <v>25</v>
      </c>
      <c r="J332" s="39" t="s">
        <v>25</v>
      </c>
      <c r="K332" s="39" t="s">
        <v>25</v>
      </c>
      <c r="L332" s="39" t="s">
        <v>25</v>
      </c>
      <c r="M332" s="39" t="s">
        <v>25</v>
      </c>
      <c r="N332" s="39" t="s">
        <v>25</v>
      </c>
      <c r="O332" s="39">
        <v>2008.08</v>
      </c>
      <c r="P332" s="32"/>
      <c r="Q332" s="138"/>
      <c r="R332" s="138">
        <f t="shared" si="105"/>
        <v>1.0339976494960359</v>
      </c>
      <c r="S332" s="138">
        <f t="shared" si="106"/>
        <v>0.90017119445241189</v>
      </c>
    </row>
    <row r="333" spans="1:19" s="5" customFormat="1" ht="19.5" customHeight="1" x14ac:dyDescent="0.2">
      <c r="A333" s="163" t="s">
        <v>393</v>
      </c>
      <c r="B333" s="163" t="s">
        <v>394</v>
      </c>
      <c r="C333" s="163" t="s">
        <v>148</v>
      </c>
      <c r="D333" s="136"/>
      <c r="E333" s="136"/>
      <c r="F333" s="40">
        <v>42917</v>
      </c>
      <c r="G333" s="40">
        <v>43100</v>
      </c>
      <c r="H333" s="136"/>
      <c r="I333" s="39" t="s">
        <v>25</v>
      </c>
      <c r="J333" s="39" t="s">
        <v>25</v>
      </c>
      <c r="K333" s="39" t="s">
        <v>25</v>
      </c>
      <c r="L333" s="39" t="s">
        <v>25</v>
      </c>
      <c r="M333" s="39" t="s">
        <v>25</v>
      </c>
      <c r="N333" s="39" t="s">
        <v>25</v>
      </c>
      <c r="O333" s="39">
        <v>2076.35</v>
      </c>
      <c r="P333" s="32"/>
      <c r="Q333" s="139"/>
      <c r="R333" s="139"/>
      <c r="S333" s="139"/>
    </row>
    <row r="334" spans="1:19" s="10" customFormat="1" ht="19.5" customHeight="1" x14ac:dyDescent="0.2">
      <c r="A334" s="46">
        <v>5</v>
      </c>
      <c r="B334" s="47" t="s">
        <v>219</v>
      </c>
      <c r="C334" s="8"/>
      <c r="D334" s="8"/>
      <c r="E334" s="8"/>
      <c r="F334" s="8"/>
      <c r="G334" s="8"/>
      <c r="H334" s="8"/>
      <c r="I334" s="39" t="s">
        <v>25</v>
      </c>
      <c r="J334" s="39" t="s">
        <v>25</v>
      </c>
      <c r="K334" s="39" t="s">
        <v>25</v>
      </c>
      <c r="L334" s="39" t="s">
        <v>25</v>
      </c>
      <c r="M334" s="39" t="s">
        <v>25</v>
      </c>
      <c r="N334" s="39" t="s">
        <v>25</v>
      </c>
      <c r="O334" s="39" t="s">
        <v>25</v>
      </c>
      <c r="P334" s="8"/>
      <c r="Q334" s="55"/>
      <c r="R334" s="55"/>
      <c r="S334" s="55"/>
    </row>
    <row r="335" spans="1:19" s="5" customFormat="1" ht="19.5" customHeight="1" x14ac:dyDescent="0.2">
      <c r="A335" s="161" t="s">
        <v>60</v>
      </c>
      <c r="B335" s="180" t="s">
        <v>423</v>
      </c>
      <c r="C335" s="161" t="s">
        <v>148</v>
      </c>
      <c r="D335" s="135">
        <v>42723</v>
      </c>
      <c r="E335" s="135" t="s">
        <v>621</v>
      </c>
      <c r="F335" s="40">
        <v>42736</v>
      </c>
      <c r="G335" s="40">
        <v>42916</v>
      </c>
      <c r="H335" s="168"/>
      <c r="I335" s="39">
        <v>1812.57</v>
      </c>
      <c r="J335" s="39" t="s">
        <v>25</v>
      </c>
      <c r="K335" s="39" t="s">
        <v>25</v>
      </c>
      <c r="L335" s="39" t="s">
        <v>25</v>
      </c>
      <c r="M335" s="39" t="s">
        <v>25</v>
      </c>
      <c r="N335" s="39" t="s">
        <v>25</v>
      </c>
      <c r="O335" s="39" t="s">
        <v>25</v>
      </c>
      <c r="P335" s="32"/>
      <c r="Q335" s="202">
        <f t="shared" ref="Q335" si="112">I336/I335</f>
        <v>1</v>
      </c>
      <c r="R335" s="202"/>
      <c r="S335" s="202"/>
    </row>
    <row r="336" spans="1:19" s="5" customFormat="1" ht="19.5" customHeight="1" x14ac:dyDescent="0.2">
      <c r="A336" s="163" t="s">
        <v>60</v>
      </c>
      <c r="B336" s="180" t="s">
        <v>415</v>
      </c>
      <c r="C336" s="163" t="s">
        <v>24</v>
      </c>
      <c r="D336" s="136"/>
      <c r="E336" s="136"/>
      <c r="F336" s="40">
        <v>42917</v>
      </c>
      <c r="G336" s="40">
        <v>43100</v>
      </c>
      <c r="H336" s="169"/>
      <c r="I336" s="39">
        <v>1812.57</v>
      </c>
      <c r="J336" s="39" t="s">
        <v>25</v>
      </c>
      <c r="K336" s="39" t="s">
        <v>25</v>
      </c>
      <c r="L336" s="39" t="s">
        <v>25</v>
      </c>
      <c r="M336" s="39" t="s">
        <v>25</v>
      </c>
      <c r="N336" s="39" t="s">
        <v>25</v>
      </c>
      <c r="O336" s="39" t="s">
        <v>25</v>
      </c>
      <c r="P336" s="32"/>
      <c r="Q336" s="202"/>
      <c r="R336" s="202"/>
      <c r="S336" s="202"/>
    </row>
    <row r="337" spans="1:19" s="1" customFormat="1" ht="19.5" customHeight="1" x14ac:dyDescent="0.2">
      <c r="A337" s="161" t="s">
        <v>60</v>
      </c>
      <c r="B337" s="133" t="s">
        <v>312</v>
      </c>
      <c r="C337" s="133" t="s">
        <v>313</v>
      </c>
      <c r="D337" s="135">
        <v>42338</v>
      </c>
      <c r="E337" s="135" t="s">
        <v>463</v>
      </c>
      <c r="F337" s="45">
        <v>42736</v>
      </c>
      <c r="G337" s="45">
        <v>42916</v>
      </c>
      <c r="H337" s="168" t="s">
        <v>792</v>
      </c>
      <c r="I337" s="39">
        <v>560.57000000000005</v>
      </c>
      <c r="J337" s="39" t="s">
        <v>25</v>
      </c>
      <c r="K337" s="39">
        <v>577.47</v>
      </c>
      <c r="L337" s="39">
        <v>616.94000000000005</v>
      </c>
      <c r="M337" s="39" t="s">
        <v>114</v>
      </c>
      <c r="N337" s="39" t="s">
        <v>114</v>
      </c>
      <c r="O337" s="39" t="s">
        <v>114</v>
      </c>
      <c r="P337" s="32"/>
      <c r="Q337" s="138">
        <f t="shared" ref="Q337" si="113">I338/I337</f>
        <v>1.025491910020158</v>
      </c>
      <c r="R337" s="138"/>
      <c r="S337" s="138"/>
    </row>
    <row r="338" spans="1:19" s="1" customFormat="1" ht="19.5" customHeight="1" x14ac:dyDescent="0.2">
      <c r="A338" s="163" t="s">
        <v>60</v>
      </c>
      <c r="B338" s="137"/>
      <c r="C338" s="137"/>
      <c r="D338" s="136"/>
      <c r="E338" s="136"/>
      <c r="F338" s="45">
        <v>42917</v>
      </c>
      <c r="G338" s="45">
        <v>43100</v>
      </c>
      <c r="H338" s="169"/>
      <c r="I338" s="39">
        <v>574.86</v>
      </c>
      <c r="J338" s="39" t="s">
        <v>25</v>
      </c>
      <c r="K338" s="39">
        <v>592.48</v>
      </c>
      <c r="L338" s="39">
        <v>633.17999999999995</v>
      </c>
      <c r="M338" s="39" t="s">
        <v>114</v>
      </c>
      <c r="N338" s="39" t="s">
        <v>114</v>
      </c>
      <c r="O338" s="39" t="s">
        <v>114</v>
      </c>
      <c r="P338" s="32"/>
      <c r="Q338" s="139"/>
      <c r="R338" s="139"/>
      <c r="S338" s="139"/>
    </row>
    <row r="339" spans="1:19" s="5" customFormat="1" ht="19.5" customHeight="1" x14ac:dyDescent="0.2">
      <c r="A339" s="161" t="s">
        <v>60</v>
      </c>
      <c r="B339" s="161" t="s">
        <v>380</v>
      </c>
      <c r="C339" s="161" t="s">
        <v>629</v>
      </c>
      <c r="D339" s="135" t="s">
        <v>713</v>
      </c>
      <c r="E339" s="135" t="s">
        <v>714</v>
      </c>
      <c r="F339" s="45">
        <v>42736</v>
      </c>
      <c r="G339" s="45">
        <v>42916</v>
      </c>
      <c r="H339" s="168"/>
      <c r="I339" s="39">
        <v>2284.86</v>
      </c>
      <c r="J339" s="41" t="s">
        <v>25</v>
      </c>
      <c r="K339" s="41" t="s">
        <v>25</v>
      </c>
      <c r="L339" s="41" t="s">
        <v>25</v>
      </c>
      <c r="M339" s="41" t="s">
        <v>25</v>
      </c>
      <c r="N339" s="41" t="s">
        <v>25</v>
      </c>
      <c r="O339" s="39" t="s">
        <v>25</v>
      </c>
      <c r="P339" s="32"/>
      <c r="Q339" s="138">
        <v>1.0430465024716742</v>
      </c>
      <c r="R339" s="138"/>
      <c r="S339" s="138"/>
    </row>
    <row r="340" spans="1:19" s="5" customFormat="1" ht="19.5" customHeight="1" x14ac:dyDescent="0.2">
      <c r="A340" s="163" t="s">
        <v>60</v>
      </c>
      <c r="B340" s="163" t="s">
        <v>382</v>
      </c>
      <c r="C340" s="163" t="s">
        <v>381</v>
      </c>
      <c r="D340" s="136"/>
      <c r="E340" s="136"/>
      <c r="F340" s="45">
        <v>42917</v>
      </c>
      <c r="G340" s="45">
        <v>43100</v>
      </c>
      <c r="H340" s="169"/>
      <c r="I340" s="39">
        <v>2336.8200000000002</v>
      </c>
      <c r="J340" s="41" t="s">
        <v>25</v>
      </c>
      <c r="K340" s="41" t="s">
        <v>25</v>
      </c>
      <c r="L340" s="41" t="s">
        <v>25</v>
      </c>
      <c r="M340" s="41" t="s">
        <v>25</v>
      </c>
      <c r="N340" s="41" t="s">
        <v>25</v>
      </c>
      <c r="O340" s="39" t="s">
        <v>25</v>
      </c>
      <c r="P340" s="32"/>
      <c r="Q340" s="139"/>
      <c r="R340" s="139"/>
      <c r="S340" s="139"/>
    </row>
    <row r="341" spans="1:19" s="5" customFormat="1" ht="19.5" customHeight="1" x14ac:dyDescent="0.2">
      <c r="A341" s="161" t="s">
        <v>60</v>
      </c>
      <c r="B341" s="161" t="s">
        <v>383</v>
      </c>
      <c r="C341" s="161" t="s">
        <v>384</v>
      </c>
      <c r="D341" s="135">
        <v>42327</v>
      </c>
      <c r="E341" s="135" t="s">
        <v>594</v>
      </c>
      <c r="F341" s="45">
        <v>42736</v>
      </c>
      <c r="G341" s="45">
        <v>42916</v>
      </c>
      <c r="H341" s="168"/>
      <c r="I341" s="39">
        <v>974.04</v>
      </c>
      <c r="J341" s="41" t="s">
        <v>25</v>
      </c>
      <c r="K341" s="41" t="s">
        <v>25</v>
      </c>
      <c r="L341" s="41" t="s">
        <v>25</v>
      </c>
      <c r="M341" s="41" t="s">
        <v>25</v>
      </c>
      <c r="N341" s="41" t="s">
        <v>25</v>
      </c>
      <c r="O341" s="41" t="s">
        <v>25</v>
      </c>
      <c r="P341" s="32"/>
      <c r="Q341" s="138">
        <f t="shared" ref="Q341" si="114">I342/I341</f>
        <v>1.0429961808549957</v>
      </c>
      <c r="R341" s="138"/>
      <c r="S341" s="138"/>
    </row>
    <row r="342" spans="1:19" s="5" customFormat="1" ht="19.5" customHeight="1" x14ac:dyDescent="0.2">
      <c r="A342" s="163" t="s">
        <v>60</v>
      </c>
      <c r="B342" s="163" t="s">
        <v>382</v>
      </c>
      <c r="C342" s="163" t="s">
        <v>381</v>
      </c>
      <c r="D342" s="136"/>
      <c r="E342" s="136"/>
      <c r="F342" s="45">
        <v>42917</v>
      </c>
      <c r="G342" s="45">
        <v>43100</v>
      </c>
      <c r="H342" s="169"/>
      <c r="I342" s="39">
        <v>1015.92</v>
      </c>
      <c r="J342" s="41" t="s">
        <v>25</v>
      </c>
      <c r="K342" s="41" t="s">
        <v>25</v>
      </c>
      <c r="L342" s="41" t="s">
        <v>25</v>
      </c>
      <c r="M342" s="41" t="s">
        <v>25</v>
      </c>
      <c r="N342" s="41" t="s">
        <v>25</v>
      </c>
      <c r="O342" s="41" t="s">
        <v>25</v>
      </c>
      <c r="P342" s="32"/>
      <c r="Q342" s="139"/>
      <c r="R342" s="139"/>
      <c r="S342" s="139"/>
    </row>
    <row r="343" spans="1:19" s="5" customFormat="1" ht="19.5" customHeight="1" x14ac:dyDescent="0.2">
      <c r="A343" s="161" t="s">
        <v>60</v>
      </c>
      <c r="B343" s="161" t="s">
        <v>385</v>
      </c>
      <c r="C343" s="161" t="s">
        <v>608</v>
      </c>
      <c r="D343" s="135">
        <v>42338</v>
      </c>
      <c r="E343" s="135" t="s">
        <v>593</v>
      </c>
      <c r="F343" s="45">
        <v>42736</v>
      </c>
      <c r="G343" s="45">
        <v>42916</v>
      </c>
      <c r="H343" s="168"/>
      <c r="I343" s="39">
        <v>1488.36</v>
      </c>
      <c r="J343" s="41" t="s">
        <v>25</v>
      </c>
      <c r="K343" s="41" t="s">
        <v>25</v>
      </c>
      <c r="L343" s="41" t="s">
        <v>25</v>
      </c>
      <c r="M343" s="41" t="s">
        <v>25</v>
      </c>
      <c r="N343" s="41" t="s">
        <v>25</v>
      </c>
      <c r="O343" s="39" t="s">
        <v>25</v>
      </c>
      <c r="P343" s="32"/>
      <c r="Q343" s="138">
        <f t="shared" ref="Q343" si="115">I344/I343</f>
        <v>1.051002445644871</v>
      </c>
      <c r="R343" s="138"/>
      <c r="S343" s="138"/>
    </row>
    <row r="344" spans="1:19" s="5" customFormat="1" ht="19.5" customHeight="1" x14ac:dyDescent="0.2">
      <c r="A344" s="163" t="s">
        <v>60</v>
      </c>
      <c r="B344" s="163" t="s">
        <v>385</v>
      </c>
      <c r="C344" s="163" t="s">
        <v>386</v>
      </c>
      <c r="D344" s="136"/>
      <c r="E344" s="136"/>
      <c r="F344" s="45">
        <v>42917</v>
      </c>
      <c r="G344" s="45">
        <v>43100</v>
      </c>
      <c r="H344" s="169"/>
      <c r="I344" s="39">
        <v>1564.27</v>
      </c>
      <c r="J344" s="41" t="s">
        <v>25</v>
      </c>
      <c r="K344" s="41" t="s">
        <v>25</v>
      </c>
      <c r="L344" s="41" t="s">
        <v>25</v>
      </c>
      <c r="M344" s="41" t="s">
        <v>25</v>
      </c>
      <c r="N344" s="41" t="s">
        <v>25</v>
      </c>
      <c r="O344" s="39" t="s">
        <v>25</v>
      </c>
      <c r="P344" s="32"/>
      <c r="Q344" s="139"/>
      <c r="R344" s="139"/>
      <c r="S344" s="139"/>
    </row>
    <row r="345" spans="1:19" s="5" customFormat="1" ht="19.5" customHeight="1" x14ac:dyDescent="0.2">
      <c r="A345" s="161" t="s">
        <v>60</v>
      </c>
      <c r="B345" s="161" t="s">
        <v>387</v>
      </c>
      <c r="C345" s="161" t="s">
        <v>712</v>
      </c>
      <c r="D345" s="135">
        <v>42338</v>
      </c>
      <c r="E345" s="135" t="s">
        <v>599</v>
      </c>
      <c r="F345" s="45">
        <v>42736</v>
      </c>
      <c r="G345" s="45">
        <v>42916</v>
      </c>
      <c r="H345" s="168" t="s">
        <v>711</v>
      </c>
      <c r="I345" s="39">
        <v>5004.8</v>
      </c>
      <c r="J345" s="41" t="s">
        <v>25</v>
      </c>
      <c r="K345" s="41" t="s">
        <v>25</v>
      </c>
      <c r="L345" s="41" t="s">
        <v>25</v>
      </c>
      <c r="M345" s="41" t="s">
        <v>25</v>
      </c>
      <c r="N345" s="41" t="s">
        <v>25</v>
      </c>
      <c r="O345" s="39" t="s">
        <v>25</v>
      </c>
      <c r="P345" s="151" t="s">
        <v>628</v>
      </c>
      <c r="Q345" s="138">
        <f t="shared" ref="Q345" si="116">I346/I345</f>
        <v>1.0199088874680307</v>
      </c>
      <c r="R345" s="138"/>
      <c r="S345" s="138"/>
    </row>
    <row r="346" spans="1:19" s="5" customFormat="1" ht="42" customHeight="1" x14ac:dyDescent="0.2">
      <c r="A346" s="163" t="s">
        <v>60</v>
      </c>
      <c r="B346" s="163" t="s">
        <v>387</v>
      </c>
      <c r="C346" s="162"/>
      <c r="D346" s="136"/>
      <c r="E346" s="136"/>
      <c r="F346" s="45">
        <v>42917</v>
      </c>
      <c r="G346" s="45">
        <v>43100</v>
      </c>
      <c r="H346" s="174"/>
      <c r="I346" s="39">
        <v>5104.4399999999996</v>
      </c>
      <c r="J346" s="41" t="s">
        <v>25</v>
      </c>
      <c r="K346" s="41" t="s">
        <v>25</v>
      </c>
      <c r="L346" s="41" t="s">
        <v>25</v>
      </c>
      <c r="M346" s="41" t="s">
        <v>25</v>
      </c>
      <c r="N346" s="41" t="s">
        <v>25</v>
      </c>
      <c r="O346" s="39" t="s">
        <v>25</v>
      </c>
      <c r="P346" s="152"/>
      <c r="Q346" s="139"/>
      <c r="R346" s="139"/>
      <c r="S346" s="139"/>
    </row>
    <row r="347" spans="1:19" s="5" customFormat="1" ht="19.5" customHeight="1" x14ac:dyDescent="0.2">
      <c r="A347" s="161" t="s">
        <v>60</v>
      </c>
      <c r="B347" s="161" t="s">
        <v>387</v>
      </c>
      <c r="C347" s="162"/>
      <c r="D347" s="189">
        <v>42338</v>
      </c>
      <c r="E347" s="135" t="s">
        <v>599</v>
      </c>
      <c r="F347" s="45">
        <v>42736</v>
      </c>
      <c r="G347" s="45">
        <v>42916</v>
      </c>
      <c r="H347" s="174"/>
      <c r="I347" s="39">
        <v>1489.25</v>
      </c>
      <c r="J347" s="41" t="s">
        <v>25</v>
      </c>
      <c r="K347" s="41" t="s">
        <v>25</v>
      </c>
      <c r="L347" s="41" t="s">
        <v>25</v>
      </c>
      <c r="M347" s="41" t="s">
        <v>25</v>
      </c>
      <c r="N347" s="41" t="s">
        <v>25</v>
      </c>
      <c r="O347" s="41" t="s">
        <v>25</v>
      </c>
      <c r="P347" s="32"/>
      <c r="Q347" s="138">
        <f t="shared" ref="Q347:Q349" si="117">I348/I347</f>
        <v>1.0203189524928655</v>
      </c>
      <c r="R347" s="138"/>
      <c r="S347" s="138"/>
    </row>
    <row r="348" spans="1:19" s="5" customFormat="1" ht="19.5" customHeight="1" x14ac:dyDescent="0.2">
      <c r="A348" s="162"/>
      <c r="B348" s="162"/>
      <c r="C348" s="162"/>
      <c r="D348" s="190"/>
      <c r="E348" s="136"/>
      <c r="F348" s="45">
        <v>42917</v>
      </c>
      <c r="G348" s="45">
        <v>43100</v>
      </c>
      <c r="H348" s="174"/>
      <c r="I348" s="39">
        <v>1519.51</v>
      </c>
      <c r="J348" s="41" t="s">
        <v>25</v>
      </c>
      <c r="K348" s="41" t="s">
        <v>25</v>
      </c>
      <c r="L348" s="41" t="s">
        <v>25</v>
      </c>
      <c r="M348" s="41" t="s">
        <v>25</v>
      </c>
      <c r="N348" s="41" t="s">
        <v>25</v>
      </c>
      <c r="O348" s="41" t="s">
        <v>25</v>
      </c>
      <c r="P348" s="32"/>
      <c r="Q348" s="139"/>
      <c r="R348" s="139"/>
      <c r="S348" s="139"/>
    </row>
    <row r="349" spans="1:19" s="5" customFormat="1" ht="19.5" customHeight="1" x14ac:dyDescent="0.2">
      <c r="A349" s="161" t="s">
        <v>60</v>
      </c>
      <c r="B349" s="161" t="s">
        <v>420</v>
      </c>
      <c r="C349" s="162"/>
      <c r="D349" s="135">
        <v>42338</v>
      </c>
      <c r="E349" s="135" t="s">
        <v>599</v>
      </c>
      <c r="F349" s="45">
        <v>42736</v>
      </c>
      <c r="G349" s="45">
        <v>42916</v>
      </c>
      <c r="H349" s="174"/>
      <c r="I349" s="39">
        <v>2576.73</v>
      </c>
      <c r="J349" s="41"/>
      <c r="K349" s="41"/>
      <c r="L349" s="41"/>
      <c r="M349" s="41"/>
      <c r="N349" s="41"/>
      <c r="O349" s="39"/>
      <c r="P349" s="135" t="s">
        <v>421</v>
      </c>
      <c r="Q349" s="138">
        <f t="shared" si="117"/>
        <v>1.0202310680591293</v>
      </c>
      <c r="R349" s="138"/>
      <c r="S349" s="138"/>
    </row>
    <row r="350" spans="1:19" s="5" customFormat="1" ht="20.25" customHeight="1" x14ac:dyDescent="0.2">
      <c r="A350" s="163" t="s">
        <v>60</v>
      </c>
      <c r="B350" s="163" t="s">
        <v>387</v>
      </c>
      <c r="C350" s="163"/>
      <c r="D350" s="136"/>
      <c r="E350" s="136"/>
      <c r="F350" s="45">
        <v>42917</v>
      </c>
      <c r="G350" s="45">
        <v>43100</v>
      </c>
      <c r="H350" s="169"/>
      <c r="I350" s="39">
        <v>2628.86</v>
      </c>
      <c r="J350" s="41"/>
      <c r="K350" s="41"/>
      <c r="L350" s="41"/>
      <c r="M350" s="41"/>
      <c r="N350" s="41"/>
      <c r="O350" s="39"/>
      <c r="P350" s="136"/>
      <c r="Q350" s="139"/>
      <c r="R350" s="139"/>
      <c r="S350" s="139"/>
    </row>
    <row r="351" spans="1:19" s="5" customFormat="1" ht="18" customHeight="1" x14ac:dyDescent="0.2">
      <c r="A351" s="161" t="s">
        <v>60</v>
      </c>
      <c r="B351" s="161" t="s">
        <v>387</v>
      </c>
      <c r="C351" s="161" t="s">
        <v>112</v>
      </c>
      <c r="D351" s="135">
        <v>42327</v>
      </c>
      <c r="E351" s="135" t="s">
        <v>598</v>
      </c>
      <c r="F351" s="45">
        <v>42736</v>
      </c>
      <c r="G351" s="45">
        <v>42916</v>
      </c>
      <c r="H351" s="168"/>
      <c r="I351" s="39">
        <v>3213.09</v>
      </c>
      <c r="J351" s="41" t="s">
        <v>25</v>
      </c>
      <c r="K351" s="41" t="s">
        <v>25</v>
      </c>
      <c r="L351" s="41" t="s">
        <v>25</v>
      </c>
      <c r="M351" s="41" t="s">
        <v>25</v>
      </c>
      <c r="N351" s="41" t="s">
        <v>25</v>
      </c>
      <c r="O351" s="41" t="s">
        <v>25</v>
      </c>
      <c r="P351" s="32"/>
      <c r="Q351" s="138">
        <f t="shared" ref="Q351" si="118">I352/I351</f>
        <v>1.0299991596874036</v>
      </c>
      <c r="R351" s="138"/>
      <c r="S351" s="138"/>
    </row>
    <row r="352" spans="1:19" s="5" customFormat="1" ht="18.75" customHeight="1" x14ac:dyDescent="0.2">
      <c r="A352" s="162"/>
      <c r="B352" s="162"/>
      <c r="C352" s="162"/>
      <c r="D352" s="136"/>
      <c r="E352" s="136"/>
      <c r="F352" s="45">
        <v>42917</v>
      </c>
      <c r="G352" s="45">
        <v>43100</v>
      </c>
      <c r="H352" s="169"/>
      <c r="I352" s="39">
        <v>3309.48</v>
      </c>
      <c r="J352" s="41" t="s">
        <v>25</v>
      </c>
      <c r="K352" s="41" t="s">
        <v>25</v>
      </c>
      <c r="L352" s="41" t="s">
        <v>25</v>
      </c>
      <c r="M352" s="41" t="s">
        <v>25</v>
      </c>
      <c r="N352" s="41" t="s">
        <v>25</v>
      </c>
      <c r="O352" s="41" t="s">
        <v>25</v>
      </c>
      <c r="P352" s="32"/>
      <c r="Q352" s="139"/>
      <c r="R352" s="139"/>
      <c r="S352" s="139"/>
    </row>
    <row r="353" spans="1:26" s="5" customFormat="1" ht="18" customHeight="1" x14ac:dyDescent="0.2">
      <c r="A353" s="162"/>
      <c r="B353" s="162"/>
      <c r="C353" s="162"/>
      <c r="D353" s="135">
        <v>42723</v>
      </c>
      <c r="E353" s="135" t="s">
        <v>718</v>
      </c>
      <c r="F353" s="45">
        <v>42736</v>
      </c>
      <c r="G353" s="45">
        <v>42916</v>
      </c>
      <c r="H353" s="168"/>
      <c r="I353" s="41" t="s">
        <v>25</v>
      </c>
      <c r="J353" s="41" t="s">
        <v>25</v>
      </c>
      <c r="K353" s="41" t="s">
        <v>25</v>
      </c>
      <c r="L353" s="41" t="s">
        <v>25</v>
      </c>
      <c r="M353" s="41" t="s">
        <v>25</v>
      </c>
      <c r="N353" s="41" t="s">
        <v>25</v>
      </c>
      <c r="O353" s="39">
        <v>2979.69</v>
      </c>
      <c r="P353" s="32"/>
      <c r="Q353" s="138"/>
      <c r="R353" s="138">
        <f t="shared" ref="R353" si="119">O354/O353</f>
        <v>1</v>
      </c>
      <c r="S353" s="138">
        <f t="shared" ref="S353" si="120">O354/(I352*1.18)</f>
        <v>0.76300839314609936</v>
      </c>
    </row>
    <row r="354" spans="1:26" s="5" customFormat="1" ht="18" customHeight="1" x14ac:dyDescent="0.2">
      <c r="A354" s="163"/>
      <c r="B354" s="163"/>
      <c r="C354" s="163"/>
      <c r="D354" s="136"/>
      <c r="E354" s="136"/>
      <c r="F354" s="45">
        <v>42917</v>
      </c>
      <c r="G354" s="45">
        <v>43100</v>
      </c>
      <c r="H354" s="169"/>
      <c r="I354" s="41" t="s">
        <v>25</v>
      </c>
      <c r="J354" s="41" t="s">
        <v>25</v>
      </c>
      <c r="K354" s="41" t="s">
        <v>25</v>
      </c>
      <c r="L354" s="41" t="s">
        <v>25</v>
      </c>
      <c r="M354" s="41" t="s">
        <v>25</v>
      </c>
      <c r="N354" s="41" t="s">
        <v>25</v>
      </c>
      <c r="O354" s="39">
        <v>2979.69</v>
      </c>
      <c r="P354" s="32"/>
      <c r="Q354" s="139"/>
      <c r="R354" s="139"/>
      <c r="S354" s="139"/>
    </row>
    <row r="355" spans="1:26" s="5" customFormat="1" ht="19.5" customHeight="1" x14ac:dyDescent="0.2">
      <c r="A355" s="161" t="s">
        <v>60</v>
      </c>
      <c r="B355" s="161" t="s">
        <v>312</v>
      </c>
      <c r="C355" s="161" t="s">
        <v>501</v>
      </c>
      <c r="D355" s="135">
        <v>42717</v>
      </c>
      <c r="E355" s="135" t="s">
        <v>715</v>
      </c>
      <c r="F355" s="45">
        <v>42736</v>
      </c>
      <c r="G355" s="45">
        <v>42916</v>
      </c>
      <c r="H355" s="168"/>
      <c r="I355" s="39">
        <v>984.5</v>
      </c>
      <c r="J355" s="41" t="s">
        <v>25</v>
      </c>
      <c r="K355" s="41" t="s">
        <v>25</v>
      </c>
      <c r="L355" s="41" t="s">
        <v>25</v>
      </c>
      <c r="M355" s="41" t="s">
        <v>25</v>
      </c>
      <c r="N355" s="41" t="s">
        <v>25</v>
      </c>
      <c r="O355" s="41" t="s">
        <v>25</v>
      </c>
      <c r="P355" s="32"/>
      <c r="Q355" s="138">
        <f t="shared" ref="Q355" si="121">I356/I355</f>
        <v>1.0283189436262061</v>
      </c>
      <c r="R355" s="138"/>
      <c r="S355" s="138"/>
    </row>
    <row r="356" spans="1:26" s="5" customFormat="1" ht="19.5" customHeight="1" x14ac:dyDescent="0.2">
      <c r="A356" s="162"/>
      <c r="B356" s="162"/>
      <c r="C356" s="162"/>
      <c r="D356" s="136"/>
      <c r="E356" s="136"/>
      <c r="F356" s="45">
        <v>42917</v>
      </c>
      <c r="G356" s="45">
        <v>43100</v>
      </c>
      <c r="H356" s="169"/>
      <c r="I356" s="39">
        <v>1012.38</v>
      </c>
      <c r="J356" s="41" t="s">
        <v>25</v>
      </c>
      <c r="K356" s="41" t="s">
        <v>25</v>
      </c>
      <c r="L356" s="41" t="s">
        <v>25</v>
      </c>
      <c r="M356" s="41" t="s">
        <v>25</v>
      </c>
      <c r="N356" s="41" t="s">
        <v>25</v>
      </c>
      <c r="O356" s="41" t="s">
        <v>25</v>
      </c>
      <c r="P356" s="32"/>
      <c r="Q356" s="139"/>
      <c r="R356" s="139"/>
      <c r="S356" s="139"/>
    </row>
    <row r="357" spans="1:26" s="5" customFormat="1" ht="19.5" customHeight="1" x14ac:dyDescent="0.2">
      <c r="A357" s="162"/>
      <c r="B357" s="162"/>
      <c r="C357" s="162"/>
      <c r="D357" s="135" t="s">
        <v>717</v>
      </c>
      <c r="E357" s="135" t="s">
        <v>718</v>
      </c>
      <c r="F357" s="45">
        <v>42736</v>
      </c>
      <c r="G357" s="45">
        <v>42916</v>
      </c>
      <c r="H357" s="168"/>
      <c r="I357" s="41" t="s">
        <v>25</v>
      </c>
      <c r="J357" s="41" t="s">
        <v>25</v>
      </c>
      <c r="K357" s="41" t="s">
        <v>25</v>
      </c>
      <c r="L357" s="41" t="s">
        <v>25</v>
      </c>
      <c r="M357" s="41" t="s">
        <v>25</v>
      </c>
      <c r="N357" s="41" t="s">
        <v>25</v>
      </c>
      <c r="O357" s="39">
        <v>1161.71</v>
      </c>
      <c r="P357" s="32"/>
      <c r="Q357" s="138"/>
      <c r="R357" s="138">
        <f t="shared" ref="R357" si="122">O358/O357</f>
        <v>1.0283203209062501</v>
      </c>
      <c r="S357" s="138">
        <f t="shared" ref="S357" si="123">O358/(I356*1.18)</f>
        <v>1.0000013393510376</v>
      </c>
    </row>
    <row r="358" spans="1:26" s="5" customFormat="1" ht="19.5" customHeight="1" x14ac:dyDescent="0.2">
      <c r="A358" s="163"/>
      <c r="B358" s="163"/>
      <c r="C358" s="163"/>
      <c r="D358" s="136"/>
      <c r="E358" s="136"/>
      <c r="F358" s="45">
        <v>42917</v>
      </c>
      <c r="G358" s="45">
        <v>43100</v>
      </c>
      <c r="H358" s="169"/>
      <c r="I358" s="41" t="s">
        <v>25</v>
      </c>
      <c r="J358" s="41" t="s">
        <v>25</v>
      </c>
      <c r="K358" s="41" t="s">
        <v>25</v>
      </c>
      <c r="L358" s="41" t="s">
        <v>25</v>
      </c>
      <c r="M358" s="41" t="s">
        <v>25</v>
      </c>
      <c r="N358" s="41" t="s">
        <v>25</v>
      </c>
      <c r="O358" s="39">
        <v>1194.6099999999999</v>
      </c>
      <c r="P358" s="32"/>
      <c r="Q358" s="139"/>
      <c r="R358" s="139"/>
      <c r="S358" s="139"/>
    </row>
    <row r="359" spans="1:26" s="5" customFormat="1" ht="19.5" customHeight="1" x14ac:dyDescent="0.2">
      <c r="A359" s="161" t="s">
        <v>60</v>
      </c>
      <c r="B359" s="161" t="s">
        <v>597</v>
      </c>
      <c r="C359" s="161" t="s">
        <v>388</v>
      </c>
      <c r="D359" s="135">
        <v>42723</v>
      </c>
      <c r="E359" s="135" t="s">
        <v>865</v>
      </c>
      <c r="F359" s="45">
        <v>42736</v>
      </c>
      <c r="G359" s="45">
        <v>42916</v>
      </c>
      <c r="H359" s="168" t="s">
        <v>882</v>
      </c>
      <c r="I359" s="39">
        <v>2203.38</v>
      </c>
      <c r="J359" s="41" t="s">
        <v>25</v>
      </c>
      <c r="K359" s="41" t="s">
        <v>25</v>
      </c>
      <c r="L359" s="41" t="s">
        <v>25</v>
      </c>
      <c r="M359" s="41" t="s">
        <v>25</v>
      </c>
      <c r="N359" s="41" t="s">
        <v>25</v>
      </c>
      <c r="O359" s="41" t="s">
        <v>25</v>
      </c>
      <c r="P359" s="32"/>
      <c r="Q359" s="138">
        <f t="shared" ref="Q359" si="124">I360/I359</f>
        <v>1.038468171627227</v>
      </c>
      <c r="R359" s="138"/>
      <c r="S359" s="138"/>
    </row>
    <row r="360" spans="1:26" s="5" customFormat="1" ht="19.5" customHeight="1" x14ac:dyDescent="0.2">
      <c r="A360" s="162"/>
      <c r="B360" s="163"/>
      <c r="C360" s="162"/>
      <c r="D360" s="136"/>
      <c r="E360" s="136"/>
      <c r="F360" s="45">
        <v>42917</v>
      </c>
      <c r="G360" s="45">
        <v>43100</v>
      </c>
      <c r="H360" s="169"/>
      <c r="I360" s="39">
        <v>2288.14</v>
      </c>
      <c r="J360" s="41" t="s">
        <v>25</v>
      </c>
      <c r="K360" s="41" t="s">
        <v>25</v>
      </c>
      <c r="L360" s="41" t="s">
        <v>25</v>
      </c>
      <c r="M360" s="41" t="s">
        <v>25</v>
      </c>
      <c r="N360" s="41" t="s">
        <v>25</v>
      </c>
      <c r="O360" s="41" t="s">
        <v>25</v>
      </c>
      <c r="P360" s="32"/>
      <c r="Q360" s="139"/>
      <c r="R360" s="139"/>
      <c r="S360" s="139"/>
      <c r="T360" s="5">
        <v>12972320.210000001</v>
      </c>
      <c r="U360" s="5">
        <v>25114.548999999999</v>
      </c>
      <c r="V360" s="5">
        <v>469.7</v>
      </c>
      <c r="W360" s="5">
        <f>U360*V360</f>
        <v>11796303.665299999</v>
      </c>
      <c r="X360" s="5">
        <v>24060.206999999999</v>
      </c>
      <c r="Y360" s="5">
        <v>469.7</v>
      </c>
      <c r="Z360" s="5">
        <f>X360*Y360</f>
        <v>11301079.227899998</v>
      </c>
    </row>
    <row r="361" spans="1:26" s="5" customFormat="1" ht="69.75" customHeight="1" x14ac:dyDescent="0.2">
      <c r="A361" s="162"/>
      <c r="B361" s="161" t="s">
        <v>716</v>
      </c>
      <c r="C361" s="162"/>
      <c r="D361" s="135">
        <v>42723</v>
      </c>
      <c r="E361" s="135" t="s">
        <v>718</v>
      </c>
      <c r="F361" s="45">
        <v>42736</v>
      </c>
      <c r="G361" s="45">
        <v>42916</v>
      </c>
      <c r="H361" s="168"/>
      <c r="I361" s="41" t="s">
        <v>25</v>
      </c>
      <c r="J361" s="41" t="s">
        <v>25</v>
      </c>
      <c r="K361" s="41" t="s">
        <v>25</v>
      </c>
      <c r="L361" s="41" t="s">
        <v>25</v>
      </c>
      <c r="M361" s="41" t="s">
        <v>25</v>
      </c>
      <c r="N361" s="41" t="s">
        <v>25</v>
      </c>
      <c r="O361" s="39">
        <v>2513.4</v>
      </c>
      <c r="P361" s="32"/>
      <c r="Q361" s="138"/>
      <c r="R361" s="138">
        <f t="shared" ref="R361:R365" si="125">O362/O361</f>
        <v>1.0336874353465426</v>
      </c>
      <c r="S361" s="138">
        <f>O362/(I360*1.18)</f>
        <v>0.9622462949330618</v>
      </c>
      <c r="T361" s="5">
        <v>18309.12</v>
      </c>
      <c r="U361" s="5">
        <v>249.511</v>
      </c>
      <c r="V361" s="5">
        <v>73.38</v>
      </c>
      <c r="W361" s="5">
        <f t="shared" ref="W361:W370" si="126">U361*V361</f>
        <v>18309.117179999997</v>
      </c>
      <c r="X361" s="5">
        <v>249.511</v>
      </c>
      <c r="Y361" s="5">
        <v>73.38</v>
      </c>
      <c r="Z361" s="5">
        <f t="shared" ref="Z361:Z370" si="127">X361*Y361</f>
        <v>18309.117179999997</v>
      </c>
    </row>
    <row r="362" spans="1:26" s="5" customFormat="1" ht="77.25" customHeight="1" x14ac:dyDescent="0.2">
      <c r="A362" s="162"/>
      <c r="B362" s="163"/>
      <c r="C362" s="162"/>
      <c r="D362" s="136"/>
      <c r="E362" s="136"/>
      <c r="F362" s="45">
        <v>42917</v>
      </c>
      <c r="G362" s="45">
        <v>43100</v>
      </c>
      <c r="H362" s="174"/>
      <c r="I362" s="41" t="s">
        <v>25</v>
      </c>
      <c r="J362" s="41" t="s">
        <v>25</v>
      </c>
      <c r="K362" s="41" t="s">
        <v>25</v>
      </c>
      <c r="L362" s="41" t="s">
        <v>25</v>
      </c>
      <c r="M362" s="41" t="s">
        <v>25</v>
      </c>
      <c r="N362" s="41" t="s">
        <v>25</v>
      </c>
      <c r="O362" s="39">
        <v>2598.0700000000002</v>
      </c>
      <c r="P362" s="32"/>
      <c r="Q362" s="139"/>
      <c r="R362" s="139"/>
      <c r="S362" s="139"/>
      <c r="T362" s="5">
        <v>160617.15</v>
      </c>
      <c r="U362" s="5">
        <v>2188.1860000000001</v>
      </c>
      <c r="V362" s="5">
        <v>73.38</v>
      </c>
      <c r="W362" s="5">
        <f t="shared" si="126"/>
        <v>160569.08868000002</v>
      </c>
      <c r="X362" s="5">
        <v>2182.9609999999998</v>
      </c>
      <c r="Y362" s="5">
        <v>73.38</v>
      </c>
      <c r="Z362" s="5">
        <f t="shared" si="127"/>
        <v>160185.67817999999</v>
      </c>
    </row>
    <row r="363" spans="1:26" s="5" customFormat="1" ht="22.5" customHeight="1" x14ac:dyDescent="0.2">
      <c r="A363" s="162"/>
      <c r="B363" s="161" t="s">
        <v>387</v>
      </c>
      <c r="C363" s="162"/>
      <c r="D363" s="135"/>
      <c r="E363" s="135"/>
      <c r="F363" s="45">
        <v>42736</v>
      </c>
      <c r="G363" s="45">
        <v>42916</v>
      </c>
      <c r="H363" s="174"/>
      <c r="I363" s="41" t="s">
        <v>25</v>
      </c>
      <c r="J363" s="41" t="s">
        <v>25</v>
      </c>
      <c r="K363" s="41" t="s">
        <v>25</v>
      </c>
      <c r="L363" s="41" t="s">
        <v>25</v>
      </c>
      <c r="M363" s="41" t="s">
        <v>25</v>
      </c>
      <c r="N363" s="41" t="s">
        <v>25</v>
      </c>
      <c r="O363" s="39">
        <v>2045.74</v>
      </c>
      <c r="P363" s="32"/>
      <c r="Q363" s="138"/>
      <c r="R363" s="138">
        <f>O364/O363</f>
        <v>1.0380009189828618</v>
      </c>
      <c r="S363" s="138">
        <f>O364/(I360*1.18)</f>
        <v>0.78647255938618199</v>
      </c>
      <c r="T363" s="5">
        <v>247221.18</v>
      </c>
      <c r="U363" s="5">
        <v>3350.672</v>
      </c>
      <c r="V363" s="5">
        <v>73.38</v>
      </c>
      <c r="W363" s="5">
        <f t="shared" si="126"/>
        <v>245872.31135999999</v>
      </c>
      <c r="X363" s="5">
        <v>3001.09</v>
      </c>
      <c r="Y363" s="5">
        <v>73.38</v>
      </c>
      <c r="Z363" s="5">
        <f t="shared" si="127"/>
        <v>220219.98420000001</v>
      </c>
    </row>
    <row r="364" spans="1:26" s="5" customFormat="1" ht="22.5" customHeight="1" x14ac:dyDescent="0.2">
      <c r="A364" s="162"/>
      <c r="B364" s="163"/>
      <c r="C364" s="162"/>
      <c r="D364" s="136"/>
      <c r="E364" s="136"/>
      <c r="F364" s="45">
        <v>42917</v>
      </c>
      <c r="G364" s="45">
        <v>43100</v>
      </c>
      <c r="H364" s="174"/>
      <c r="I364" s="41" t="s">
        <v>25</v>
      </c>
      <c r="J364" s="41" t="s">
        <v>25</v>
      </c>
      <c r="K364" s="41" t="s">
        <v>25</v>
      </c>
      <c r="L364" s="41" t="s">
        <v>25</v>
      </c>
      <c r="M364" s="41" t="s">
        <v>25</v>
      </c>
      <c r="N364" s="41" t="s">
        <v>25</v>
      </c>
      <c r="O364" s="39">
        <v>2123.48</v>
      </c>
      <c r="P364" s="32"/>
      <c r="Q364" s="139"/>
      <c r="R364" s="139"/>
      <c r="S364" s="139"/>
      <c r="T364" s="5">
        <v>81606.78</v>
      </c>
      <c r="U364" s="5">
        <v>1112.1120000000001</v>
      </c>
      <c r="V364" s="5">
        <v>73.38</v>
      </c>
      <c r="W364" s="5">
        <f t="shared" si="126"/>
        <v>81606.778560000006</v>
      </c>
      <c r="X364" s="5">
        <v>1112.1120000000001</v>
      </c>
      <c r="Y364" s="5">
        <v>73.38</v>
      </c>
      <c r="Z364" s="5">
        <f t="shared" si="127"/>
        <v>81606.778560000006</v>
      </c>
    </row>
    <row r="365" spans="1:26" s="5" customFormat="1" ht="19.5" customHeight="1" x14ac:dyDescent="0.2">
      <c r="A365" s="162"/>
      <c r="B365" s="161" t="s">
        <v>383</v>
      </c>
      <c r="C365" s="162"/>
      <c r="D365" s="135"/>
      <c r="E365" s="135"/>
      <c r="F365" s="45">
        <v>42736</v>
      </c>
      <c r="G365" s="45">
        <v>42916</v>
      </c>
      <c r="H365" s="174"/>
      <c r="I365" s="41" t="s">
        <v>25</v>
      </c>
      <c r="J365" s="41" t="s">
        <v>25</v>
      </c>
      <c r="K365" s="41" t="s">
        <v>25</v>
      </c>
      <c r="L365" s="41" t="s">
        <v>25</v>
      </c>
      <c r="M365" s="41" t="s">
        <v>25</v>
      </c>
      <c r="N365" s="41" t="s">
        <v>25</v>
      </c>
      <c r="O365" s="39">
        <v>2330.38</v>
      </c>
      <c r="P365" s="32"/>
      <c r="Q365" s="138"/>
      <c r="R365" s="138">
        <f t="shared" si="125"/>
        <v>1.0339987469854701</v>
      </c>
      <c r="S365" s="138">
        <f>O366/(I360*1.18)</f>
        <v>0.89244642936243257</v>
      </c>
      <c r="T365" s="5">
        <v>145630.76</v>
      </c>
      <c r="U365" s="5">
        <v>1984.421</v>
      </c>
      <c r="V365" s="5">
        <v>73.38</v>
      </c>
      <c r="W365" s="5">
        <f t="shared" si="126"/>
        <v>145616.81297999999</v>
      </c>
      <c r="X365" s="5">
        <v>2032.742</v>
      </c>
      <c r="Y365" s="5">
        <v>73.38</v>
      </c>
      <c r="Z365" s="5">
        <f t="shared" si="127"/>
        <v>149162.60795999999</v>
      </c>
    </row>
    <row r="366" spans="1:26" s="5" customFormat="1" ht="19.5" customHeight="1" x14ac:dyDescent="0.2">
      <c r="A366" s="163"/>
      <c r="B366" s="163"/>
      <c r="C366" s="163"/>
      <c r="D366" s="136"/>
      <c r="E366" s="136"/>
      <c r="F366" s="45">
        <v>42917</v>
      </c>
      <c r="G366" s="45">
        <v>43100</v>
      </c>
      <c r="H366" s="169"/>
      <c r="I366" s="41" t="s">
        <v>25</v>
      </c>
      <c r="J366" s="41" t="s">
        <v>25</v>
      </c>
      <c r="K366" s="41" t="s">
        <v>25</v>
      </c>
      <c r="L366" s="41" t="s">
        <v>25</v>
      </c>
      <c r="M366" s="41" t="s">
        <v>25</v>
      </c>
      <c r="N366" s="41" t="s">
        <v>25</v>
      </c>
      <c r="O366" s="39">
        <v>2409.61</v>
      </c>
      <c r="P366" s="32"/>
      <c r="Q366" s="139"/>
      <c r="R366" s="139"/>
      <c r="S366" s="139"/>
      <c r="T366" s="5">
        <v>98494.23</v>
      </c>
      <c r="U366" s="5">
        <v>1342.249</v>
      </c>
      <c r="V366" s="5">
        <v>73.38</v>
      </c>
      <c r="W366" s="5">
        <f t="shared" si="126"/>
        <v>98494.231619999991</v>
      </c>
      <c r="X366" s="5">
        <v>1342.249</v>
      </c>
      <c r="Y366" s="5">
        <v>73.38</v>
      </c>
      <c r="Z366" s="5">
        <f t="shared" si="127"/>
        <v>98494.231619999991</v>
      </c>
    </row>
    <row r="367" spans="1:26" s="5" customFormat="1" ht="19.5" customHeight="1" x14ac:dyDescent="0.2">
      <c r="A367" s="161" t="s">
        <v>60</v>
      </c>
      <c r="B367" s="161" t="s">
        <v>389</v>
      </c>
      <c r="C367" s="161" t="s">
        <v>391</v>
      </c>
      <c r="D367" s="135">
        <v>42320</v>
      </c>
      <c r="E367" s="135" t="s">
        <v>596</v>
      </c>
      <c r="F367" s="45">
        <v>42736</v>
      </c>
      <c r="G367" s="45">
        <v>42916</v>
      </c>
      <c r="H367" s="168"/>
      <c r="I367" s="39">
        <v>1538.88</v>
      </c>
      <c r="J367" s="41" t="s">
        <v>25</v>
      </c>
      <c r="K367" s="41" t="s">
        <v>25</v>
      </c>
      <c r="L367" s="41" t="s">
        <v>25</v>
      </c>
      <c r="M367" s="41" t="s">
        <v>25</v>
      </c>
      <c r="N367" s="41" t="s">
        <v>25</v>
      </c>
      <c r="O367" s="41" t="s">
        <v>25</v>
      </c>
      <c r="P367" s="32"/>
      <c r="Q367" s="138">
        <f t="shared" ref="Q367:Q375" si="128">I368/I367</f>
        <v>1.0500038989394884</v>
      </c>
      <c r="R367" s="138"/>
      <c r="S367" s="138"/>
      <c r="T367" s="5">
        <v>284673.38</v>
      </c>
      <c r="U367" s="5">
        <v>3896.73</v>
      </c>
      <c r="V367" s="5">
        <v>73.38</v>
      </c>
      <c r="W367" s="5">
        <f t="shared" si="126"/>
        <v>285942.04739999998</v>
      </c>
      <c r="X367" s="5">
        <v>3773.1289999999999</v>
      </c>
      <c r="Y367" s="5">
        <v>73.38</v>
      </c>
      <c r="Z367" s="5">
        <f t="shared" si="127"/>
        <v>276872.20601999998</v>
      </c>
    </row>
    <row r="368" spans="1:26" s="5" customFormat="1" ht="19.5" customHeight="1" x14ac:dyDescent="0.2">
      <c r="A368" s="163" t="s">
        <v>60</v>
      </c>
      <c r="B368" s="163" t="s">
        <v>389</v>
      </c>
      <c r="C368" s="163" t="s">
        <v>391</v>
      </c>
      <c r="D368" s="136"/>
      <c r="E368" s="136"/>
      <c r="F368" s="45">
        <v>42917</v>
      </c>
      <c r="G368" s="45">
        <v>43100</v>
      </c>
      <c r="H368" s="169"/>
      <c r="I368" s="39">
        <v>1615.83</v>
      </c>
      <c r="J368" s="41" t="s">
        <v>25</v>
      </c>
      <c r="K368" s="41" t="s">
        <v>25</v>
      </c>
      <c r="L368" s="41" t="s">
        <v>25</v>
      </c>
      <c r="M368" s="41" t="s">
        <v>25</v>
      </c>
      <c r="N368" s="41" t="s">
        <v>25</v>
      </c>
      <c r="O368" s="41" t="s">
        <v>25</v>
      </c>
      <c r="P368" s="32"/>
      <c r="Q368" s="139"/>
      <c r="R368" s="139"/>
      <c r="S368" s="139"/>
      <c r="T368" s="5">
        <v>320177.63</v>
      </c>
      <c r="U368" s="5">
        <v>4345.6009999999997</v>
      </c>
      <c r="V368" s="5">
        <v>73.38</v>
      </c>
      <c r="W368" s="5">
        <f t="shared" si="126"/>
        <v>318880.20137999998</v>
      </c>
      <c r="X368" s="5">
        <v>3741.4450000000002</v>
      </c>
      <c r="Y368" s="5">
        <v>73.38</v>
      </c>
      <c r="Z368" s="5">
        <f t="shared" si="127"/>
        <v>274547.2341</v>
      </c>
    </row>
    <row r="369" spans="1:26" s="5" customFormat="1" ht="24.75" customHeight="1" x14ac:dyDescent="0.2">
      <c r="A369" s="161" t="s">
        <v>60</v>
      </c>
      <c r="B369" s="161" t="s">
        <v>61</v>
      </c>
      <c r="C369" s="161" t="s">
        <v>604</v>
      </c>
      <c r="D369" s="140">
        <v>42720</v>
      </c>
      <c r="E369" s="140" t="s">
        <v>595</v>
      </c>
      <c r="F369" s="40">
        <v>42736</v>
      </c>
      <c r="G369" s="40">
        <v>42916</v>
      </c>
      <c r="H369" s="168"/>
      <c r="I369" s="39">
        <v>2562.5</v>
      </c>
      <c r="J369" s="41" t="s">
        <v>25</v>
      </c>
      <c r="K369" s="41">
        <v>2716.88</v>
      </c>
      <c r="L369" s="41" t="s">
        <v>25</v>
      </c>
      <c r="M369" s="41" t="s">
        <v>25</v>
      </c>
      <c r="N369" s="41" t="s">
        <v>25</v>
      </c>
      <c r="O369" s="41" t="s">
        <v>25</v>
      </c>
      <c r="P369" s="168" t="s">
        <v>605</v>
      </c>
      <c r="Q369" s="138">
        <f t="shared" ref="Q369" si="129">I370/I369</f>
        <v>1.0334829268292685</v>
      </c>
      <c r="R369" s="138"/>
      <c r="S369" s="138"/>
      <c r="T369" s="5">
        <v>87167.07</v>
      </c>
      <c r="U369" s="5">
        <v>1187.886</v>
      </c>
      <c r="V369" s="5">
        <v>73.38</v>
      </c>
      <c r="W369" s="5">
        <f t="shared" si="126"/>
        <v>87167.074679999991</v>
      </c>
      <c r="X369" s="5">
        <v>1187.886</v>
      </c>
      <c r="Y369" s="5">
        <v>73.38</v>
      </c>
      <c r="Z369" s="5">
        <f t="shared" si="127"/>
        <v>87167.074679999991</v>
      </c>
    </row>
    <row r="370" spans="1:26" s="5" customFormat="1" ht="24.75" customHeight="1" x14ac:dyDescent="0.2">
      <c r="A370" s="162"/>
      <c r="B370" s="162"/>
      <c r="C370" s="162"/>
      <c r="D370" s="140"/>
      <c r="E370" s="140"/>
      <c r="F370" s="40">
        <v>42917</v>
      </c>
      <c r="G370" s="40">
        <v>43100</v>
      </c>
      <c r="H370" s="169"/>
      <c r="I370" s="39">
        <v>2648.3</v>
      </c>
      <c r="J370" s="41" t="s">
        <v>25</v>
      </c>
      <c r="K370" s="41">
        <v>2779.37</v>
      </c>
      <c r="L370" s="41" t="s">
        <v>25</v>
      </c>
      <c r="M370" s="41" t="s">
        <v>25</v>
      </c>
      <c r="N370" s="41" t="s">
        <v>25</v>
      </c>
      <c r="O370" s="41" t="s">
        <v>25</v>
      </c>
      <c r="P370" s="174"/>
      <c r="Q370" s="139"/>
      <c r="R370" s="139"/>
      <c r="S370" s="139"/>
      <c r="T370" s="5">
        <v>564351.77</v>
      </c>
      <c r="U370" s="5">
        <v>2470.027</v>
      </c>
      <c r="V370" s="5">
        <v>228.48</v>
      </c>
      <c r="W370" s="5">
        <f t="shared" si="126"/>
        <v>564351.76896000002</v>
      </c>
      <c r="X370" s="5">
        <v>2470.027</v>
      </c>
      <c r="Y370" s="5">
        <v>228.48</v>
      </c>
      <c r="Z370" s="5">
        <f t="shared" si="127"/>
        <v>564351.76896000002</v>
      </c>
    </row>
    <row r="371" spans="1:26" s="5" customFormat="1" ht="19.5" customHeight="1" x14ac:dyDescent="0.2">
      <c r="A371" s="162"/>
      <c r="B371" s="162"/>
      <c r="C371" s="162"/>
      <c r="D371" s="140">
        <v>42723</v>
      </c>
      <c r="E371" s="140" t="s">
        <v>749</v>
      </c>
      <c r="F371" s="40">
        <v>42736</v>
      </c>
      <c r="G371" s="40">
        <v>42916</v>
      </c>
      <c r="H371" s="135"/>
      <c r="I371" s="39" t="s">
        <v>25</v>
      </c>
      <c r="J371" s="39" t="s">
        <v>25</v>
      </c>
      <c r="K371" s="39" t="s">
        <v>25</v>
      </c>
      <c r="L371" s="39" t="s">
        <v>25</v>
      </c>
      <c r="M371" s="39" t="s">
        <v>25</v>
      </c>
      <c r="N371" s="39" t="s">
        <v>25</v>
      </c>
      <c r="O371" s="32">
        <v>2693.78</v>
      </c>
      <c r="P371" s="174"/>
      <c r="Q371" s="138"/>
      <c r="R371" s="138">
        <f t="shared" ref="R371" si="130">O372/O371</f>
        <v>1.0200016333924817</v>
      </c>
      <c r="S371" s="138">
        <f t="shared" ref="S371" si="131">O372/(I370*1.18)</f>
        <v>0.87925288816554514</v>
      </c>
      <c r="T371" s="93">
        <f>SUM(T360:T370)</f>
        <v>14980569.280000001</v>
      </c>
      <c r="U371" s="5">
        <f>SUM(U360:U370)</f>
        <v>47241.94400000001</v>
      </c>
      <c r="W371" s="5">
        <f>SUM(W360:W370)</f>
        <v>13803113.098099995</v>
      </c>
      <c r="X371" s="5">
        <f>SUM(X360:X370)</f>
        <v>45153.358999999997</v>
      </c>
      <c r="Z371" s="5">
        <f>SUM(Z360:Z370)</f>
        <v>13231995.909359999</v>
      </c>
    </row>
    <row r="372" spans="1:26" s="5" customFormat="1" ht="19.5" customHeight="1" x14ac:dyDescent="0.2">
      <c r="A372" s="162"/>
      <c r="B372" s="162"/>
      <c r="C372" s="162"/>
      <c r="D372" s="140"/>
      <c r="E372" s="140"/>
      <c r="F372" s="40">
        <v>42917</v>
      </c>
      <c r="G372" s="40">
        <v>43100</v>
      </c>
      <c r="H372" s="136"/>
      <c r="I372" s="39" t="s">
        <v>25</v>
      </c>
      <c r="J372" s="39" t="s">
        <v>25</v>
      </c>
      <c r="K372" s="39" t="s">
        <v>25</v>
      </c>
      <c r="L372" s="39" t="s">
        <v>25</v>
      </c>
      <c r="M372" s="39" t="s">
        <v>25</v>
      </c>
      <c r="N372" s="39" t="s">
        <v>25</v>
      </c>
      <c r="O372" s="32">
        <v>2747.66</v>
      </c>
      <c r="P372" s="169"/>
      <c r="Q372" s="139"/>
      <c r="R372" s="139"/>
      <c r="S372" s="139"/>
    </row>
    <row r="373" spans="1:26" s="5" customFormat="1" ht="19.5" customHeight="1" x14ac:dyDescent="0.2">
      <c r="A373" s="162"/>
      <c r="B373" s="162"/>
      <c r="C373" s="162"/>
      <c r="D373" s="140">
        <v>42720</v>
      </c>
      <c r="E373" s="140" t="s">
        <v>595</v>
      </c>
      <c r="F373" s="40">
        <v>42736</v>
      </c>
      <c r="G373" s="40">
        <v>42916</v>
      </c>
      <c r="H373" s="135"/>
      <c r="I373" s="39">
        <v>4796.83</v>
      </c>
      <c r="J373" s="41" t="s">
        <v>25</v>
      </c>
      <c r="K373" s="50">
        <v>4834.7</v>
      </c>
      <c r="L373" s="41" t="s">
        <v>25</v>
      </c>
      <c r="M373" s="41" t="s">
        <v>25</v>
      </c>
      <c r="N373" s="41" t="s">
        <v>25</v>
      </c>
      <c r="O373" s="39" t="s">
        <v>25</v>
      </c>
      <c r="P373" s="168" t="s">
        <v>606</v>
      </c>
      <c r="Q373" s="138">
        <f t="shared" ref="Q373" si="132">I374/I373</f>
        <v>1.0308036765947513</v>
      </c>
      <c r="R373" s="138"/>
      <c r="S373" s="138"/>
    </row>
    <row r="374" spans="1:26" s="5" customFormat="1" ht="19.5" customHeight="1" x14ac:dyDescent="0.2">
      <c r="A374" s="163"/>
      <c r="B374" s="163"/>
      <c r="C374" s="163"/>
      <c r="D374" s="140"/>
      <c r="E374" s="140"/>
      <c r="F374" s="40">
        <v>42917</v>
      </c>
      <c r="G374" s="40">
        <v>43100</v>
      </c>
      <c r="H374" s="136"/>
      <c r="I374" s="39">
        <v>4944.59</v>
      </c>
      <c r="J374" s="41" t="s">
        <v>25</v>
      </c>
      <c r="K374" s="50">
        <v>5028.28</v>
      </c>
      <c r="L374" s="41" t="s">
        <v>25</v>
      </c>
      <c r="M374" s="41" t="s">
        <v>25</v>
      </c>
      <c r="N374" s="41" t="s">
        <v>25</v>
      </c>
      <c r="O374" s="39" t="s">
        <v>25</v>
      </c>
      <c r="P374" s="169"/>
      <c r="Q374" s="139"/>
      <c r="R374" s="139"/>
      <c r="S374" s="139"/>
    </row>
    <row r="375" spans="1:26" s="5" customFormat="1" ht="19.5" customHeight="1" x14ac:dyDescent="0.2">
      <c r="A375" s="161" t="s">
        <v>60</v>
      </c>
      <c r="B375" s="161" t="s">
        <v>390</v>
      </c>
      <c r="C375" s="161" t="s">
        <v>392</v>
      </c>
      <c r="D375" s="135">
        <v>42338</v>
      </c>
      <c r="E375" s="135" t="s">
        <v>595</v>
      </c>
      <c r="F375" s="45">
        <v>42736</v>
      </c>
      <c r="G375" s="45">
        <v>42916</v>
      </c>
      <c r="H375" s="168"/>
      <c r="I375" s="39">
        <v>1200.8</v>
      </c>
      <c r="J375" s="41" t="s">
        <v>25</v>
      </c>
      <c r="K375" s="41" t="s">
        <v>25</v>
      </c>
      <c r="L375" s="41" t="s">
        <v>25</v>
      </c>
      <c r="M375" s="41" t="s">
        <v>25</v>
      </c>
      <c r="N375" s="41" t="s">
        <v>25</v>
      </c>
      <c r="O375" s="39" t="s">
        <v>25</v>
      </c>
      <c r="P375" s="56"/>
      <c r="Q375" s="138">
        <f t="shared" si="128"/>
        <v>1.05</v>
      </c>
      <c r="R375" s="138"/>
      <c r="S375" s="138"/>
    </row>
    <row r="376" spans="1:26" s="5" customFormat="1" ht="19.5" customHeight="1" x14ac:dyDescent="0.2">
      <c r="A376" s="163" t="s">
        <v>60</v>
      </c>
      <c r="B376" s="163" t="s">
        <v>390</v>
      </c>
      <c r="C376" s="163" t="s">
        <v>392</v>
      </c>
      <c r="D376" s="136"/>
      <c r="E376" s="136"/>
      <c r="F376" s="45">
        <v>42917</v>
      </c>
      <c r="G376" s="45">
        <v>43100</v>
      </c>
      <c r="H376" s="169"/>
      <c r="I376" s="39">
        <v>1260.8399999999999</v>
      </c>
      <c r="J376" s="41" t="s">
        <v>25</v>
      </c>
      <c r="K376" s="41" t="s">
        <v>25</v>
      </c>
      <c r="L376" s="41" t="s">
        <v>25</v>
      </c>
      <c r="M376" s="41" t="s">
        <v>25</v>
      </c>
      <c r="N376" s="41" t="s">
        <v>25</v>
      </c>
      <c r="O376" s="39" t="s">
        <v>25</v>
      </c>
      <c r="P376" s="56"/>
      <c r="Q376" s="139"/>
      <c r="R376" s="139"/>
      <c r="S376" s="139"/>
    </row>
    <row r="377" spans="1:26" s="10" customFormat="1" ht="19.5" customHeight="1" x14ac:dyDescent="0.2">
      <c r="A377" s="46">
        <v>6</v>
      </c>
      <c r="B377" s="47" t="s">
        <v>490</v>
      </c>
      <c r="C377" s="8"/>
      <c r="D377" s="8"/>
      <c r="E377" s="8"/>
      <c r="F377" s="8"/>
      <c r="G377" s="8"/>
      <c r="H377" s="8"/>
      <c r="I377" s="8"/>
      <c r="J377" s="8"/>
      <c r="K377" s="8"/>
      <c r="L377" s="8"/>
      <c r="M377" s="9"/>
      <c r="N377" s="8"/>
      <c r="O377" s="8"/>
      <c r="P377" s="8"/>
      <c r="Q377" s="55"/>
      <c r="R377" s="55"/>
      <c r="S377" s="55"/>
    </row>
    <row r="378" spans="1:26" s="1" customFormat="1" ht="19.5" customHeight="1" x14ac:dyDescent="0.2">
      <c r="A378" s="133" t="s">
        <v>488</v>
      </c>
      <c r="B378" s="133" t="s">
        <v>315</v>
      </c>
      <c r="C378" s="133" t="s">
        <v>514</v>
      </c>
      <c r="D378" s="135">
        <v>42338</v>
      </c>
      <c r="E378" s="135" t="s">
        <v>431</v>
      </c>
      <c r="F378" s="45">
        <v>42736</v>
      </c>
      <c r="G378" s="45">
        <v>42916</v>
      </c>
      <c r="H378" s="135"/>
      <c r="I378" s="39">
        <v>875.07</v>
      </c>
      <c r="J378" s="39" t="s">
        <v>25</v>
      </c>
      <c r="K378" s="39">
        <v>1812.69</v>
      </c>
      <c r="L378" s="39" t="s">
        <v>25</v>
      </c>
      <c r="M378" s="39">
        <v>1874.65</v>
      </c>
      <c r="N378" s="39" t="s">
        <v>114</v>
      </c>
      <c r="O378" s="39" t="s">
        <v>114</v>
      </c>
      <c r="P378" s="39"/>
      <c r="Q378" s="138">
        <f>I379/I378</f>
        <v>1.0499960003199744</v>
      </c>
      <c r="R378" s="138"/>
      <c r="S378" s="138"/>
    </row>
    <row r="379" spans="1:26" s="1" customFormat="1" ht="19.5" customHeight="1" x14ac:dyDescent="0.2">
      <c r="A379" s="137"/>
      <c r="B379" s="137"/>
      <c r="C379" s="137"/>
      <c r="D379" s="136"/>
      <c r="E379" s="136"/>
      <c r="F379" s="45">
        <v>42917</v>
      </c>
      <c r="G379" s="45">
        <v>43100</v>
      </c>
      <c r="H379" s="136"/>
      <c r="I379" s="39">
        <v>918.82</v>
      </c>
      <c r="J379" s="39" t="s">
        <v>25</v>
      </c>
      <c r="K379" s="39">
        <v>1903.32</v>
      </c>
      <c r="L379" s="39" t="s">
        <v>25</v>
      </c>
      <c r="M379" s="39">
        <v>1968.38</v>
      </c>
      <c r="N379" s="39" t="s">
        <v>114</v>
      </c>
      <c r="O379" s="39" t="s">
        <v>114</v>
      </c>
      <c r="P379" s="39"/>
      <c r="Q379" s="139"/>
      <c r="R379" s="139"/>
      <c r="S379" s="139"/>
    </row>
    <row r="380" spans="1:26" s="5" customFormat="1" ht="19.5" customHeight="1" x14ac:dyDescent="0.2">
      <c r="A380" s="161" t="s">
        <v>68</v>
      </c>
      <c r="B380" s="161" t="s">
        <v>395</v>
      </c>
      <c r="C380" s="161" t="s">
        <v>396</v>
      </c>
      <c r="D380" s="135">
        <v>42338</v>
      </c>
      <c r="E380" s="135" t="s">
        <v>589</v>
      </c>
      <c r="F380" s="45">
        <v>42736</v>
      </c>
      <c r="G380" s="45">
        <v>42916</v>
      </c>
      <c r="H380" s="135" t="s">
        <v>697</v>
      </c>
      <c r="I380" s="39">
        <v>1253.3499999999999</v>
      </c>
      <c r="J380" s="39">
        <v>1294.22</v>
      </c>
      <c r="K380" s="39" t="s">
        <v>114</v>
      </c>
      <c r="L380" s="39" t="s">
        <v>114</v>
      </c>
      <c r="M380" s="39" t="s">
        <v>114</v>
      </c>
      <c r="N380" s="39" t="s">
        <v>114</v>
      </c>
      <c r="O380" s="39" t="s">
        <v>114</v>
      </c>
      <c r="P380" s="42"/>
      <c r="Q380" s="138">
        <f t="shared" ref="Q380:Q416" si="133">I381/I380</f>
        <v>1.0350979375274265</v>
      </c>
      <c r="R380" s="138"/>
      <c r="S380" s="138"/>
    </row>
    <row r="381" spans="1:26" s="5" customFormat="1" ht="19.5" customHeight="1" x14ac:dyDescent="0.2">
      <c r="A381" s="162"/>
      <c r="B381" s="162"/>
      <c r="C381" s="162"/>
      <c r="D381" s="136"/>
      <c r="E381" s="136"/>
      <c r="F381" s="45">
        <v>42917</v>
      </c>
      <c r="G381" s="45">
        <v>43100</v>
      </c>
      <c r="H381" s="136"/>
      <c r="I381" s="39">
        <v>1297.3399999999999</v>
      </c>
      <c r="J381" s="39">
        <v>1341.01</v>
      </c>
      <c r="K381" s="39" t="s">
        <v>114</v>
      </c>
      <c r="L381" s="39" t="s">
        <v>114</v>
      </c>
      <c r="M381" s="39" t="s">
        <v>114</v>
      </c>
      <c r="N381" s="39" t="s">
        <v>114</v>
      </c>
      <c r="O381" s="39" t="s">
        <v>114</v>
      </c>
      <c r="P381" s="42"/>
      <c r="Q381" s="139"/>
      <c r="R381" s="139"/>
      <c r="S381" s="139"/>
    </row>
    <row r="382" spans="1:26" s="5" customFormat="1" ht="19.5" customHeight="1" x14ac:dyDescent="0.2">
      <c r="A382" s="162"/>
      <c r="B382" s="162"/>
      <c r="C382" s="162"/>
      <c r="D382" s="135">
        <v>42723</v>
      </c>
      <c r="E382" s="135" t="s">
        <v>698</v>
      </c>
      <c r="F382" s="45">
        <v>42736</v>
      </c>
      <c r="G382" s="45">
        <v>42916</v>
      </c>
      <c r="H382" s="135"/>
      <c r="I382" s="39" t="s">
        <v>114</v>
      </c>
      <c r="J382" s="39" t="s">
        <v>114</v>
      </c>
      <c r="K382" s="39" t="s">
        <v>114</v>
      </c>
      <c r="L382" s="39" t="s">
        <v>114</v>
      </c>
      <c r="M382" s="39" t="s">
        <v>114</v>
      </c>
      <c r="N382" s="39" t="s">
        <v>114</v>
      </c>
      <c r="O382" s="39">
        <v>1474.7</v>
      </c>
      <c r="P382" s="42"/>
      <c r="Q382" s="138"/>
      <c r="R382" s="138">
        <f t="shared" ref="R382:R418" si="134">O383/O382</f>
        <v>1.0380823218281683</v>
      </c>
      <c r="S382" s="138">
        <f t="shared" ref="S382:S388" si="135">O383/(I381*1.18)</f>
        <v>0.99999921612749743</v>
      </c>
    </row>
    <row r="383" spans="1:26" s="5" customFormat="1" ht="19.5" customHeight="1" x14ac:dyDescent="0.2">
      <c r="A383" s="163"/>
      <c r="B383" s="163"/>
      <c r="C383" s="163"/>
      <c r="D383" s="136"/>
      <c r="E383" s="136"/>
      <c r="F383" s="45">
        <v>42917</v>
      </c>
      <c r="G383" s="45">
        <v>43100</v>
      </c>
      <c r="H383" s="136"/>
      <c r="I383" s="39" t="s">
        <v>114</v>
      </c>
      <c r="J383" s="39" t="s">
        <v>114</v>
      </c>
      <c r="K383" s="39" t="s">
        <v>114</v>
      </c>
      <c r="L383" s="39" t="s">
        <v>114</v>
      </c>
      <c r="M383" s="39" t="s">
        <v>114</v>
      </c>
      <c r="N383" s="39" t="s">
        <v>114</v>
      </c>
      <c r="O383" s="39">
        <v>1530.86</v>
      </c>
      <c r="P383" s="42"/>
      <c r="Q383" s="139"/>
      <c r="R383" s="139"/>
      <c r="S383" s="139"/>
    </row>
    <row r="384" spans="1:26" s="5" customFormat="1" ht="19.5" customHeight="1" x14ac:dyDescent="0.2">
      <c r="A384" s="161" t="s">
        <v>68</v>
      </c>
      <c r="B384" s="161" t="s">
        <v>70</v>
      </c>
      <c r="C384" s="161" t="s">
        <v>601</v>
      </c>
      <c r="D384" s="135">
        <v>41991</v>
      </c>
      <c r="E384" s="135" t="s">
        <v>586</v>
      </c>
      <c r="F384" s="45">
        <v>42736</v>
      </c>
      <c r="G384" s="45">
        <v>42916</v>
      </c>
      <c r="H384" s="135" t="s">
        <v>706</v>
      </c>
      <c r="I384" s="39">
        <v>3430.52</v>
      </c>
      <c r="J384" s="41" t="s">
        <v>25</v>
      </c>
      <c r="K384" s="41" t="s">
        <v>25</v>
      </c>
      <c r="L384" s="41" t="s">
        <v>25</v>
      </c>
      <c r="M384" s="41" t="s">
        <v>25</v>
      </c>
      <c r="N384" s="41" t="s">
        <v>25</v>
      </c>
      <c r="O384" s="39">
        <v>2439.87</v>
      </c>
      <c r="P384" s="159" t="s">
        <v>78</v>
      </c>
      <c r="Q384" s="138">
        <f t="shared" si="133"/>
        <v>1</v>
      </c>
      <c r="R384" s="138">
        <f t="shared" si="134"/>
        <v>1.0340018115719281</v>
      </c>
      <c r="S384" s="138"/>
    </row>
    <row r="385" spans="1:19" s="5" customFormat="1" ht="19.5" customHeight="1" x14ac:dyDescent="0.2">
      <c r="A385" s="163" t="s">
        <v>68</v>
      </c>
      <c r="B385" s="163" t="s">
        <v>70</v>
      </c>
      <c r="C385" s="163" t="s">
        <v>397</v>
      </c>
      <c r="D385" s="136"/>
      <c r="E385" s="136"/>
      <c r="F385" s="45">
        <v>42917</v>
      </c>
      <c r="G385" s="45">
        <v>43100</v>
      </c>
      <c r="H385" s="136"/>
      <c r="I385" s="39">
        <v>3430.52</v>
      </c>
      <c r="J385" s="41" t="s">
        <v>25</v>
      </c>
      <c r="K385" s="41" t="s">
        <v>25</v>
      </c>
      <c r="L385" s="41" t="s">
        <v>25</v>
      </c>
      <c r="M385" s="41" t="s">
        <v>25</v>
      </c>
      <c r="N385" s="41" t="s">
        <v>25</v>
      </c>
      <c r="O385" s="39">
        <v>2522.83</v>
      </c>
      <c r="P385" s="160"/>
      <c r="Q385" s="139"/>
      <c r="R385" s="139"/>
      <c r="S385" s="139"/>
    </row>
    <row r="386" spans="1:19" s="5" customFormat="1" ht="19.5" customHeight="1" x14ac:dyDescent="0.2">
      <c r="A386" s="161" t="s">
        <v>68</v>
      </c>
      <c r="B386" s="161" t="s">
        <v>699</v>
      </c>
      <c r="C386" s="161" t="s">
        <v>700</v>
      </c>
      <c r="D386" s="135">
        <v>42717</v>
      </c>
      <c r="E386" s="135" t="s">
        <v>701</v>
      </c>
      <c r="F386" s="45">
        <v>42736</v>
      </c>
      <c r="G386" s="45">
        <v>42916</v>
      </c>
      <c r="H386" s="135"/>
      <c r="I386" s="39">
        <v>1919.03</v>
      </c>
      <c r="J386" s="41" t="s">
        <v>25</v>
      </c>
      <c r="K386" s="41" t="s">
        <v>25</v>
      </c>
      <c r="L386" s="41" t="s">
        <v>25</v>
      </c>
      <c r="M386" s="41" t="s">
        <v>25</v>
      </c>
      <c r="N386" s="41" t="s">
        <v>25</v>
      </c>
      <c r="O386" s="41" t="s">
        <v>25</v>
      </c>
      <c r="P386" s="42"/>
      <c r="Q386" s="138">
        <f t="shared" si="133"/>
        <v>1.0281965367920252</v>
      </c>
      <c r="R386" s="138"/>
      <c r="S386" s="138"/>
    </row>
    <row r="387" spans="1:19" s="5" customFormat="1" ht="19.5" customHeight="1" x14ac:dyDescent="0.2">
      <c r="A387" s="162"/>
      <c r="B387" s="162"/>
      <c r="C387" s="162"/>
      <c r="D387" s="136"/>
      <c r="E387" s="136"/>
      <c r="F387" s="45">
        <v>42917</v>
      </c>
      <c r="G387" s="45">
        <v>43100</v>
      </c>
      <c r="H387" s="136"/>
      <c r="I387" s="39">
        <v>1973.14</v>
      </c>
      <c r="J387" s="41" t="s">
        <v>25</v>
      </c>
      <c r="K387" s="41" t="s">
        <v>25</v>
      </c>
      <c r="L387" s="41" t="s">
        <v>25</v>
      </c>
      <c r="M387" s="41" t="s">
        <v>25</v>
      </c>
      <c r="N387" s="41" t="s">
        <v>25</v>
      </c>
      <c r="O387" s="41" t="s">
        <v>25</v>
      </c>
      <c r="P387" s="42"/>
      <c r="Q387" s="139"/>
      <c r="R387" s="139"/>
      <c r="S387" s="139"/>
    </row>
    <row r="388" spans="1:19" s="5" customFormat="1" ht="19.5" customHeight="1" x14ac:dyDescent="0.2">
      <c r="A388" s="162"/>
      <c r="B388" s="162"/>
      <c r="C388" s="162"/>
      <c r="D388" s="135">
        <v>42723</v>
      </c>
      <c r="E388" s="135" t="s">
        <v>698</v>
      </c>
      <c r="F388" s="45">
        <v>42736</v>
      </c>
      <c r="G388" s="45">
        <v>42916</v>
      </c>
      <c r="H388" s="135"/>
      <c r="I388" s="41" t="s">
        <v>25</v>
      </c>
      <c r="J388" s="41" t="s">
        <v>25</v>
      </c>
      <c r="K388" s="41" t="s">
        <v>25</v>
      </c>
      <c r="L388" s="41" t="s">
        <v>25</v>
      </c>
      <c r="M388" s="41" t="s">
        <v>25</v>
      </c>
      <c r="N388" s="41" t="s">
        <v>25</v>
      </c>
      <c r="O388" s="39">
        <v>2264.46</v>
      </c>
      <c r="P388" s="42"/>
      <c r="Q388" s="138"/>
      <c r="R388" s="138">
        <f t="shared" si="134"/>
        <v>1.0281965678351572</v>
      </c>
      <c r="S388" s="138">
        <f t="shared" si="135"/>
        <v>1.0000020615853971</v>
      </c>
    </row>
    <row r="389" spans="1:19" s="5" customFormat="1" ht="19.5" customHeight="1" x14ac:dyDescent="0.2">
      <c r="A389" s="163"/>
      <c r="B389" s="163"/>
      <c r="C389" s="163"/>
      <c r="D389" s="136"/>
      <c r="E389" s="136"/>
      <c r="F389" s="45">
        <v>42917</v>
      </c>
      <c r="G389" s="45">
        <v>43100</v>
      </c>
      <c r="H389" s="136"/>
      <c r="I389" s="41" t="s">
        <v>25</v>
      </c>
      <c r="J389" s="41" t="s">
        <v>25</v>
      </c>
      <c r="K389" s="41" t="s">
        <v>25</v>
      </c>
      <c r="L389" s="41" t="s">
        <v>25</v>
      </c>
      <c r="M389" s="41" t="s">
        <v>25</v>
      </c>
      <c r="N389" s="41" t="s">
        <v>25</v>
      </c>
      <c r="O389" s="39">
        <v>2328.31</v>
      </c>
      <c r="P389" s="42"/>
      <c r="Q389" s="139"/>
      <c r="R389" s="139"/>
      <c r="S389" s="139"/>
    </row>
    <row r="390" spans="1:19" s="5" customFormat="1" ht="19.5" customHeight="1" x14ac:dyDescent="0.2">
      <c r="A390" s="161" t="s">
        <v>68</v>
      </c>
      <c r="B390" s="161" t="s">
        <v>398</v>
      </c>
      <c r="C390" s="161" t="s">
        <v>409</v>
      </c>
      <c r="D390" s="135">
        <v>42338</v>
      </c>
      <c r="E390" s="135" t="s">
        <v>584</v>
      </c>
      <c r="F390" s="45">
        <v>42736</v>
      </c>
      <c r="G390" s="45">
        <v>42916</v>
      </c>
      <c r="H390" s="135"/>
      <c r="I390" s="39">
        <v>1569.09</v>
      </c>
      <c r="J390" s="41" t="s">
        <v>25</v>
      </c>
      <c r="K390" s="41" t="s">
        <v>25</v>
      </c>
      <c r="L390" s="41" t="s">
        <v>25</v>
      </c>
      <c r="M390" s="41" t="s">
        <v>25</v>
      </c>
      <c r="N390" s="41" t="s">
        <v>25</v>
      </c>
      <c r="O390" s="41" t="s">
        <v>25</v>
      </c>
      <c r="P390" s="42"/>
      <c r="Q390" s="138">
        <f t="shared" si="133"/>
        <v>1.0350011790273344</v>
      </c>
      <c r="R390" s="138"/>
      <c r="S390" s="138"/>
    </row>
    <row r="391" spans="1:19" s="5" customFormat="1" ht="19.5" customHeight="1" x14ac:dyDescent="0.2">
      <c r="A391" s="163" t="s">
        <v>68</v>
      </c>
      <c r="B391" s="163" t="s">
        <v>398</v>
      </c>
      <c r="C391" s="163" t="s">
        <v>399</v>
      </c>
      <c r="D391" s="136"/>
      <c r="E391" s="136"/>
      <c r="F391" s="45">
        <v>42917</v>
      </c>
      <c r="G391" s="45">
        <v>43100</v>
      </c>
      <c r="H391" s="136"/>
      <c r="I391" s="39">
        <v>1624.01</v>
      </c>
      <c r="J391" s="41" t="s">
        <v>25</v>
      </c>
      <c r="K391" s="41" t="s">
        <v>25</v>
      </c>
      <c r="L391" s="41" t="s">
        <v>25</v>
      </c>
      <c r="M391" s="41" t="s">
        <v>25</v>
      </c>
      <c r="N391" s="41" t="s">
        <v>25</v>
      </c>
      <c r="O391" s="41" t="s">
        <v>25</v>
      </c>
      <c r="P391" s="42"/>
      <c r="Q391" s="139"/>
      <c r="R391" s="139"/>
      <c r="S391" s="139"/>
    </row>
    <row r="392" spans="1:19" s="5" customFormat="1" ht="19.5" customHeight="1" x14ac:dyDescent="0.2">
      <c r="A392" s="161" t="s">
        <v>68</v>
      </c>
      <c r="B392" s="161" t="s">
        <v>408</v>
      </c>
      <c r="C392" s="161" t="s">
        <v>401</v>
      </c>
      <c r="D392" s="135">
        <v>42338</v>
      </c>
      <c r="E392" s="135" t="s">
        <v>590</v>
      </c>
      <c r="F392" s="45">
        <v>42736</v>
      </c>
      <c r="G392" s="45">
        <v>42916</v>
      </c>
      <c r="H392" s="135" t="s">
        <v>707</v>
      </c>
      <c r="I392" s="39">
        <v>2815</v>
      </c>
      <c r="J392" s="41" t="s">
        <v>428</v>
      </c>
      <c r="K392" s="39">
        <v>3127.14</v>
      </c>
      <c r="L392" s="41" t="s">
        <v>25</v>
      </c>
      <c r="M392" s="41" t="s">
        <v>25</v>
      </c>
      <c r="N392" s="41" t="s">
        <v>25</v>
      </c>
      <c r="O392" s="41" t="s">
        <v>25</v>
      </c>
      <c r="P392" s="42"/>
      <c r="Q392" s="138">
        <f t="shared" si="133"/>
        <v>1.0140142095914741</v>
      </c>
      <c r="R392" s="138"/>
      <c r="S392" s="138"/>
    </row>
    <row r="393" spans="1:19" s="5" customFormat="1" ht="19.5" customHeight="1" x14ac:dyDescent="0.2">
      <c r="A393" s="162"/>
      <c r="B393" s="162"/>
      <c r="C393" s="162"/>
      <c r="D393" s="136"/>
      <c r="E393" s="136"/>
      <c r="F393" s="45">
        <v>42917</v>
      </c>
      <c r="G393" s="45">
        <v>43100</v>
      </c>
      <c r="H393" s="136"/>
      <c r="I393" s="39">
        <v>2854.45</v>
      </c>
      <c r="J393" s="41" t="s">
        <v>428</v>
      </c>
      <c r="K393" s="39">
        <v>3170.92</v>
      </c>
      <c r="L393" s="41" t="s">
        <v>25</v>
      </c>
      <c r="M393" s="41" t="s">
        <v>25</v>
      </c>
      <c r="N393" s="41" t="s">
        <v>25</v>
      </c>
      <c r="O393" s="41" t="s">
        <v>25</v>
      </c>
      <c r="P393" s="42"/>
      <c r="Q393" s="139"/>
      <c r="R393" s="139"/>
      <c r="S393" s="139"/>
    </row>
    <row r="394" spans="1:19" s="5" customFormat="1" ht="19.5" customHeight="1" x14ac:dyDescent="0.2">
      <c r="A394" s="162"/>
      <c r="B394" s="162"/>
      <c r="C394" s="162"/>
      <c r="D394" s="135">
        <v>42723</v>
      </c>
      <c r="E394" s="135" t="s">
        <v>698</v>
      </c>
      <c r="F394" s="45">
        <v>42736</v>
      </c>
      <c r="G394" s="45">
        <v>42916</v>
      </c>
      <c r="H394" s="135"/>
      <c r="I394" s="41" t="s">
        <v>25</v>
      </c>
      <c r="J394" s="41" t="s">
        <v>428</v>
      </c>
      <c r="K394" s="41" t="s">
        <v>25</v>
      </c>
      <c r="L394" s="41" t="s">
        <v>25</v>
      </c>
      <c r="M394" s="41" t="s">
        <v>25</v>
      </c>
      <c r="N394" s="41" t="s">
        <v>25</v>
      </c>
      <c r="O394" s="39">
        <v>2559.42</v>
      </c>
      <c r="P394" s="42"/>
      <c r="Q394" s="138"/>
      <c r="R394" s="138">
        <f t="shared" si="134"/>
        <v>1.0338279766509599</v>
      </c>
      <c r="S394" s="138">
        <f>O395/(I393*1.18)</f>
        <v>0.78557090905636195</v>
      </c>
    </row>
    <row r="395" spans="1:19" s="5" customFormat="1" ht="19.5" customHeight="1" x14ac:dyDescent="0.2">
      <c r="A395" s="163"/>
      <c r="B395" s="163"/>
      <c r="C395" s="163"/>
      <c r="D395" s="136"/>
      <c r="E395" s="136"/>
      <c r="F395" s="45">
        <v>42917</v>
      </c>
      <c r="G395" s="45">
        <v>43100</v>
      </c>
      <c r="H395" s="136"/>
      <c r="I395" s="41" t="s">
        <v>25</v>
      </c>
      <c r="J395" s="41" t="s">
        <v>428</v>
      </c>
      <c r="K395" s="41" t="s">
        <v>25</v>
      </c>
      <c r="L395" s="41" t="s">
        <v>25</v>
      </c>
      <c r="M395" s="41" t="s">
        <v>25</v>
      </c>
      <c r="N395" s="41" t="s">
        <v>25</v>
      </c>
      <c r="O395" s="39">
        <v>2646</v>
      </c>
      <c r="P395" s="42"/>
      <c r="Q395" s="139"/>
      <c r="R395" s="139"/>
      <c r="S395" s="139"/>
    </row>
    <row r="396" spans="1:19" s="5" customFormat="1" ht="19.5" customHeight="1" x14ac:dyDescent="0.2">
      <c r="A396" s="161" t="s">
        <v>68</v>
      </c>
      <c r="B396" s="161" t="s">
        <v>429</v>
      </c>
      <c r="C396" s="161" t="s">
        <v>430</v>
      </c>
      <c r="D396" s="135">
        <v>42338</v>
      </c>
      <c r="E396" s="135" t="s">
        <v>591</v>
      </c>
      <c r="F396" s="45">
        <v>42736</v>
      </c>
      <c r="G396" s="45">
        <v>42916</v>
      </c>
      <c r="H396" s="135" t="s">
        <v>708</v>
      </c>
      <c r="I396" s="39">
        <v>1011.16</v>
      </c>
      <c r="J396" s="41" t="s">
        <v>25</v>
      </c>
      <c r="K396" s="41" t="s">
        <v>25</v>
      </c>
      <c r="L396" s="41" t="s">
        <v>25</v>
      </c>
      <c r="M396" s="41" t="s">
        <v>25</v>
      </c>
      <c r="N396" s="41" t="s">
        <v>25</v>
      </c>
      <c r="O396" s="41" t="s">
        <v>25</v>
      </c>
      <c r="P396" s="42"/>
      <c r="Q396" s="138">
        <f t="shared" si="133"/>
        <v>1.0112148423592706</v>
      </c>
      <c r="R396" s="138"/>
      <c r="S396" s="138"/>
    </row>
    <row r="397" spans="1:19" s="5" customFormat="1" ht="19.5" customHeight="1" x14ac:dyDescent="0.2">
      <c r="A397" s="162"/>
      <c r="B397" s="162"/>
      <c r="C397" s="162"/>
      <c r="D397" s="136"/>
      <c r="E397" s="136"/>
      <c r="F397" s="45">
        <v>42917</v>
      </c>
      <c r="G397" s="45">
        <v>43100</v>
      </c>
      <c r="H397" s="136"/>
      <c r="I397" s="39">
        <v>1022.5</v>
      </c>
      <c r="J397" s="41" t="s">
        <v>25</v>
      </c>
      <c r="K397" s="41" t="s">
        <v>25</v>
      </c>
      <c r="L397" s="41" t="s">
        <v>25</v>
      </c>
      <c r="M397" s="41" t="s">
        <v>25</v>
      </c>
      <c r="N397" s="41" t="s">
        <v>25</v>
      </c>
      <c r="O397" s="41" t="s">
        <v>25</v>
      </c>
      <c r="P397" s="42"/>
      <c r="Q397" s="139"/>
      <c r="R397" s="139"/>
      <c r="S397" s="139"/>
    </row>
    <row r="398" spans="1:19" s="5" customFormat="1" ht="19.5" customHeight="1" x14ac:dyDescent="0.2">
      <c r="A398" s="162"/>
      <c r="B398" s="162"/>
      <c r="C398" s="162"/>
      <c r="D398" s="135">
        <v>42723</v>
      </c>
      <c r="E398" s="135" t="s">
        <v>698</v>
      </c>
      <c r="F398" s="45">
        <v>42736</v>
      </c>
      <c r="G398" s="45">
        <v>42916</v>
      </c>
      <c r="H398" s="135"/>
      <c r="I398" s="41" t="s">
        <v>25</v>
      </c>
      <c r="J398" s="41" t="s">
        <v>25</v>
      </c>
      <c r="K398" s="41" t="s">
        <v>25</v>
      </c>
      <c r="L398" s="41" t="s">
        <v>25</v>
      </c>
      <c r="M398" s="41" t="s">
        <v>25</v>
      </c>
      <c r="N398" s="41" t="s">
        <v>25</v>
      </c>
      <c r="O398" s="39">
        <v>1090.1400000000001</v>
      </c>
      <c r="P398" s="42"/>
      <c r="Q398" s="138"/>
      <c r="R398" s="138">
        <f t="shared" si="134"/>
        <v>1.1067844497037076</v>
      </c>
      <c r="S398" s="138">
        <f>O399/(I397*1.18)</f>
        <v>1</v>
      </c>
    </row>
    <row r="399" spans="1:19" s="5" customFormat="1" ht="19.5" customHeight="1" x14ac:dyDescent="0.2">
      <c r="A399" s="163"/>
      <c r="B399" s="163"/>
      <c r="C399" s="163"/>
      <c r="D399" s="136"/>
      <c r="E399" s="136"/>
      <c r="F399" s="45">
        <v>42917</v>
      </c>
      <c r="G399" s="45">
        <v>43100</v>
      </c>
      <c r="H399" s="136"/>
      <c r="I399" s="41" t="s">
        <v>25</v>
      </c>
      <c r="J399" s="41" t="s">
        <v>25</v>
      </c>
      <c r="K399" s="41" t="s">
        <v>25</v>
      </c>
      <c r="L399" s="41" t="s">
        <v>25</v>
      </c>
      <c r="M399" s="41" t="s">
        <v>25</v>
      </c>
      <c r="N399" s="41" t="s">
        <v>25</v>
      </c>
      <c r="O399" s="39">
        <v>1206.55</v>
      </c>
      <c r="P399" s="42"/>
      <c r="Q399" s="139"/>
      <c r="R399" s="139"/>
      <c r="S399" s="139"/>
    </row>
    <row r="400" spans="1:19" s="5" customFormat="1" ht="26.25" customHeight="1" x14ac:dyDescent="0.2">
      <c r="A400" s="161" t="s">
        <v>68</v>
      </c>
      <c r="B400" s="161" t="s">
        <v>69</v>
      </c>
      <c r="C400" s="161" t="s">
        <v>604</v>
      </c>
      <c r="D400" s="140">
        <v>42720</v>
      </c>
      <c r="E400" s="140" t="s">
        <v>595</v>
      </c>
      <c r="F400" s="45">
        <v>42736</v>
      </c>
      <c r="G400" s="45">
        <v>42916</v>
      </c>
      <c r="H400" s="135"/>
      <c r="I400" s="39">
        <v>2562.5</v>
      </c>
      <c r="J400" s="41" t="s">
        <v>25</v>
      </c>
      <c r="K400" s="41">
        <v>2716.88</v>
      </c>
      <c r="L400" s="41" t="s">
        <v>25</v>
      </c>
      <c r="M400" s="41" t="s">
        <v>25</v>
      </c>
      <c r="N400" s="41" t="s">
        <v>25</v>
      </c>
      <c r="O400" s="39" t="s">
        <v>25</v>
      </c>
      <c r="P400" s="151" t="s">
        <v>605</v>
      </c>
      <c r="Q400" s="138">
        <f t="shared" ref="Q400" si="136">I401/I400</f>
        <v>1.0334829268292685</v>
      </c>
      <c r="R400" s="138"/>
      <c r="S400" s="138"/>
    </row>
    <row r="401" spans="1:19" s="5" customFormat="1" ht="26.25" customHeight="1" x14ac:dyDescent="0.2">
      <c r="A401" s="162"/>
      <c r="B401" s="162"/>
      <c r="C401" s="162"/>
      <c r="D401" s="140"/>
      <c r="E401" s="140"/>
      <c r="F401" s="45">
        <v>42917</v>
      </c>
      <c r="G401" s="45">
        <v>43100</v>
      </c>
      <c r="H401" s="136"/>
      <c r="I401" s="39">
        <v>2648.3</v>
      </c>
      <c r="J401" s="41" t="s">
        <v>25</v>
      </c>
      <c r="K401" s="41">
        <v>2779.37</v>
      </c>
      <c r="L401" s="41" t="s">
        <v>25</v>
      </c>
      <c r="M401" s="41" t="s">
        <v>25</v>
      </c>
      <c r="N401" s="41" t="s">
        <v>25</v>
      </c>
      <c r="O401" s="32" t="s">
        <v>25</v>
      </c>
      <c r="P401" s="164"/>
      <c r="Q401" s="139"/>
      <c r="R401" s="139"/>
      <c r="S401" s="139"/>
    </row>
    <row r="402" spans="1:19" s="5" customFormat="1" ht="19.5" customHeight="1" x14ac:dyDescent="0.2">
      <c r="A402" s="162"/>
      <c r="B402" s="162"/>
      <c r="C402" s="162"/>
      <c r="D402" s="135">
        <v>42723</v>
      </c>
      <c r="E402" s="135" t="s">
        <v>749</v>
      </c>
      <c r="F402" s="45">
        <v>42736</v>
      </c>
      <c r="G402" s="45">
        <v>42916</v>
      </c>
      <c r="H402" s="135"/>
      <c r="I402" s="39" t="s">
        <v>25</v>
      </c>
      <c r="J402" s="41" t="s">
        <v>25</v>
      </c>
      <c r="K402" s="41" t="s">
        <v>25</v>
      </c>
      <c r="L402" s="41" t="s">
        <v>25</v>
      </c>
      <c r="M402" s="41" t="s">
        <v>25</v>
      </c>
      <c r="N402" s="41" t="s">
        <v>25</v>
      </c>
      <c r="O402" s="19">
        <v>2693.78</v>
      </c>
      <c r="P402" s="164"/>
      <c r="Q402" s="138"/>
      <c r="R402" s="138">
        <f t="shared" ref="R402" si="137">O403/O402</f>
        <v>1.0200016333924817</v>
      </c>
      <c r="S402" s="138">
        <f t="shared" ref="S402" si="138">O403/(I401*1.18)</f>
        <v>0.87925288816554514</v>
      </c>
    </row>
    <row r="403" spans="1:19" s="5" customFormat="1" ht="19.5" customHeight="1" x14ac:dyDescent="0.2">
      <c r="A403" s="162"/>
      <c r="B403" s="162"/>
      <c r="C403" s="162"/>
      <c r="D403" s="136"/>
      <c r="E403" s="136"/>
      <c r="F403" s="45">
        <v>42917</v>
      </c>
      <c r="G403" s="45">
        <v>43100</v>
      </c>
      <c r="H403" s="136"/>
      <c r="I403" s="39" t="s">
        <v>25</v>
      </c>
      <c r="J403" s="41" t="s">
        <v>25</v>
      </c>
      <c r="K403" s="50" t="s">
        <v>25</v>
      </c>
      <c r="L403" s="41" t="s">
        <v>25</v>
      </c>
      <c r="M403" s="41" t="s">
        <v>25</v>
      </c>
      <c r="N403" s="41" t="s">
        <v>25</v>
      </c>
      <c r="O403" s="19">
        <v>2747.66</v>
      </c>
      <c r="P403" s="152"/>
      <c r="Q403" s="139"/>
      <c r="R403" s="139"/>
      <c r="S403" s="139"/>
    </row>
    <row r="404" spans="1:19" s="5" customFormat="1" ht="19.5" customHeight="1" x14ac:dyDescent="0.2">
      <c r="A404" s="162"/>
      <c r="B404" s="162"/>
      <c r="C404" s="162"/>
      <c r="D404" s="140">
        <v>42720</v>
      </c>
      <c r="E404" s="140" t="s">
        <v>595</v>
      </c>
      <c r="F404" s="45">
        <v>42736</v>
      </c>
      <c r="G404" s="45">
        <v>42916</v>
      </c>
      <c r="H404" s="81"/>
      <c r="I404" s="39">
        <v>4796.83</v>
      </c>
      <c r="J404" s="41" t="s">
        <v>25</v>
      </c>
      <c r="K404" s="50">
        <v>4834.7</v>
      </c>
      <c r="L404" s="41" t="s">
        <v>25</v>
      </c>
      <c r="M404" s="41" t="s">
        <v>25</v>
      </c>
      <c r="N404" s="41" t="s">
        <v>25</v>
      </c>
      <c r="O404" s="50" t="s">
        <v>25</v>
      </c>
      <c r="P404" s="151" t="s">
        <v>606</v>
      </c>
      <c r="Q404" s="138">
        <f t="shared" ref="Q404" si="139">I405/I404</f>
        <v>1.0308036765947513</v>
      </c>
      <c r="R404" s="138"/>
      <c r="S404" s="138"/>
    </row>
    <row r="405" spans="1:19" s="5" customFormat="1" ht="19.5" customHeight="1" x14ac:dyDescent="0.2">
      <c r="A405" s="163"/>
      <c r="B405" s="163"/>
      <c r="C405" s="163"/>
      <c r="D405" s="140"/>
      <c r="E405" s="140"/>
      <c r="F405" s="45">
        <v>42917</v>
      </c>
      <c r="G405" s="45">
        <v>43100</v>
      </c>
      <c r="H405" s="81"/>
      <c r="I405" s="39">
        <v>4944.59</v>
      </c>
      <c r="J405" s="41" t="s">
        <v>25</v>
      </c>
      <c r="K405" s="50">
        <v>5028.28</v>
      </c>
      <c r="L405" s="41" t="s">
        <v>25</v>
      </c>
      <c r="M405" s="41" t="s">
        <v>25</v>
      </c>
      <c r="N405" s="41" t="s">
        <v>25</v>
      </c>
      <c r="O405" s="50" t="s">
        <v>25</v>
      </c>
      <c r="P405" s="152"/>
      <c r="Q405" s="139"/>
      <c r="R405" s="139"/>
      <c r="S405" s="139"/>
    </row>
    <row r="406" spans="1:19" s="5" customFormat="1" ht="19.5" customHeight="1" x14ac:dyDescent="0.2">
      <c r="A406" s="161" t="s">
        <v>68</v>
      </c>
      <c r="B406" s="180" t="s">
        <v>702</v>
      </c>
      <c r="C406" s="161" t="s">
        <v>404</v>
      </c>
      <c r="D406" s="135">
        <v>42327</v>
      </c>
      <c r="E406" s="135" t="s">
        <v>592</v>
      </c>
      <c r="F406" s="45">
        <v>42736</v>
      </c>
      <c r="G406" s="45">
        <v>42916</v>
      </c>
      <c r="H406" s="135" t="s">
        <v>710</v>
      </c>
      <c r="I406" s="39">
        <v>1531.92</v>
      </c>
      <c r="J406" s="41" t="s">
        <v>25</v>
      </c>
      <c r="K406" s="41" t="s">
        <v>25</v>
      </c>
      <c r="L406" s="41" t="s">
        <v>25</v>
      </c>
      <c r="M406" s="41" t="s">
        <v>25</v>
      </c>
      <c r="N406" s="41" t="s">
        <v>25</v>
      </c>
      <c r="O406" s="41" t="s">
        <v>25</v>
      </c>
      <c r="P406" s="42"/>
      <c r="Q406" s="138">
        <f>I407/I406</f>
        <v>1.0197856284923494</v>
      </c>
      <c r="R406" s="138"/>
      <c r="S406" s="138"/>
    </row>
    <row r="407" spans="1:19" s="5" customFormat="1" ht="19.5" customHeight="1" x14ac:dyDescent="0.2">
      <c r="A407" s="162"/>
      <c r="B407" s="180"/>
      <c r="C407" s="162"/>
      <c r="D407" s="136"/>
      <c r="E407" s="136"/>
      <c r="F407" s="45">
        <v>42917</v>
      </c>
      <c r="G407" s="45">
        <v>43100</v>
      </c>
      <c r="H407" s="136"/>
      <c r="I407" s="39">
        <v>1562.23</v>
      </c>
      <c r="J407" s="41" t="s">
        <v>25</v>
      </c>
      <c r="K407" s="41" t="s">
        <v>25</v>
      </c>
      <c r="L407" s="41" t="s">
        <v>25</v>
      </c>
      <c r="M407" s="41" t="s">
        <v>25</v>
      </c>
      <c r="N407" s="41" t="s">
        <v>25</v>
      </c>
      <c r="O407" s="41" t="s">
        <v>25</v>
      </c>
      <c r="P407" s="42"/>
      <c r="Q407" s="139"/>
      <c r="R407" s="139"/>
      <c r="S407" s="139"/>
    </row>
    <row r="408" spans="1:19" s="5" customFormat="1" ht="19.5" customHeight="1" x14ac:dyDescent="0.2">
      <c r="A408" s="162"/>
      <c r="B408" s="180"/>
      <c r="C408" s="162"/>
      <c r="D408" s="135">
        <v>42723</v>
      </c>
      <c r="E408" s="135" t="s">
        <v>698</v>
      </c>
      <c r="F408" s="45">
        <v>42736</v>
      </c>
      <c r="G408" s="45">
        <v>42916</v>
      </c>
      <c r="H408" s="81"/>
      <c r="I408" s="21" t="s">
        <v>25</v>
      </c>
      <c r="J408" s="41" t="s">
        <v>25</v>
      </c>
      <c r="K408" s="41" t="s">
        <v>25</v>
      </c>
      <c r="L408" s="41" t="s">
        <v>25</v>
      </c>
      <c r="M408" s="41" t="s">
        <v>25</v>
      </c>
      <c r="N408" s="41" t="s">
        <v>25</v>
      </c>
      <c r="O408" s="41">
        <v>1772.53</v>
      </c>
      <c r="P408" s="42"/>
      <c r="Q408" s="54"/>
      <c r="R408" s="138">
        <f t="shared" ref="R408" si="140">O409/O408</f>
        <v>1.0399993230015854</v>
      </c>
      <c r="S408" s="138">
        <f>O409/(I407*1.18)</f>
        <v>0.99999924054673262</v>
      </c>
    </row>
    <row r="409" spans="1:19" s="5" customFormat="1" ht="19.5" customHeight="1" x14ac:dyDescent="0.2">
      <c r="A409" s="162"/>
      <c r="B409" s="180"/>
      <c r="C409" s="162"/>
      <c r="D409" s="136"/>
      <c r="E409" s="136"/>
      <c r="F409" s="45">
        <v>42917</v>
      </c>
      <c r="G409" s="45">
        <v>43100</v>
      </c>
      <c r="H409" s="81"/>
      <c r="I409" s="21" t="s">
        <v>25</v>
      </c>
      <c r="J409" s="41" t="s">
        <v>25</v>
      </c>
      <c r="K409" s="41" t="s">
        <v>25</v>
      </c>
      <c r="L409" s="41" t="s">
        <v>25</v>
      </c>
      <c r="M409" s="41" t="s">
        <v>25</v>
      </c>
      <c r="N409" s="41" t="s">
        <v>25</v>
      </c>
      <c r="O409" s="41">
        <v>1843.43</v>
      </c>
      <c r="P409" s="42"/>
      <c r="Q409" s="54"/>
      <c r="R409" s="139"/>
      <c r="S409" s="139"/>
    </row>
    <row r="410" spans="1:19" s="5" customFormat="1" ht="19.5" customHeight="1" x14ac:dyDescent="0.2">
      <c r="A410" s="162"/>
      <c r="B410" s="180" t="s">
        <v>703</v>
      </c>
      <c r="C410" s="162"/>
      <c r="D410" s="135">
        <v>42356</v>
      </c>
      <c r="E410" s="135" t="s">
        <v>585</v>
      </c>
      <c r="F410" s="45">
        <v>42736</v>
      </c>
      <c r="G410" s="45">
        <v>42916</v>
      </c>
      <c r="H410" s="135" t="s">
        <v>710</v>
      </c>
      <c r="I410" s="39">
        <v>1531.92</v>
      </c>
      <c r="J410" s="41" t="s">
        <v>25</v>
      </c>
      <c r="K410" s="41" t="s">
        <v>25</v>
      </c>
      <c r="L410" s="41" t="s">
        <v>25</v>
      </c>
      <c r="M410" s="41" t="s">
        <v>25</v>
      </c>
      <c r="N410" s="41" t="s">
        <v>25</v>
      </c>
      <c r="O410" s="41" t="s">
        <v>25</v>
      </c>
      <c r="P410" s="42"/>
      <c r="Q410" s="138"/>
      <c r="R410" s="138"/>
      <c r="S410" s="138"/>
    </row>
    <row r="411" spans="1:19" s="5" customFormat="1" ht="19.5" customHeight="1" x14ac:dyDescent="0.2">
      <c r="A411" s="162"/>
      <c r="B411" s="180"/>
      <c r="C411" s="162"/>
      <c r="D411" s="136"/>
      <c r="E411" s="136"/>
      <c r="F411" s="45">
        <v>42917</v>
      </c>
      <c r="G411" s="45">
        <v>43100</v>
      </c>
      <c r="H411" s="136"/>
      <c r="I411" s="39">
        <v>1562.23</v>
      </c>
      <c r="J411" s="41" t="s">
        <v>25</v>
      </c>
      <c r="K411" s="41" t="s">
        <v>25</v>
      </c>
      <c r="L411" s="41" t="s">
        <v>25</v>
      </c>
      <c r="M411" s="41" t="s">
        <v>25</v>
      </c>
      <c r="N411" s="41" t="s">
        <v>25</v>
      </c>
      <c r="O411" s="41" t="s">
        <v>25</v>
      </c>
      <c r="P411" s="42"/>
      <c r="Q411" s="139"/>
      <c r="R411" s="139"/>
      <c r="S411" s="139"/>
    </row>
    <row r="412" spans="1:19" s="5" customFormat="1" ht="19.5" customHeight="1" x14ac:dyDescent="0.2">
      <c r="A412" s="162"/>
      <c r="B412" s="180"/>
      <c r="C412" s="162"/>
      <c r="D412" s="135">
        <v>42723</v>
      </c>
      <c r="E412" s="135" t="s">
        <v>698</v>
      </c>
      <c r="F412" s="45">
        <v>42736</v>
      </c>
      <c r="G412" s="45">
        <v>42916</v>
      </c>
      <c r="H412" s="81"/>
      <c r="I412" s="21" t="s">
        <v>25</v>
      </c>
      <c r="J412" s="41" t="s">
        <v>25</v>
      </c>
      <c r="K412" s="41" t="s">
        <v>25</v>
      </c>
      <c r="L412" s="41" t="s">
        <v>25</v>
      </c>
      <c r="M412" s="41" t="s">
        <v>25</v>
      </c>
      <c r="N412" s="41" t="s">
        <v>25</v>
      </c>
      <c r="O412" s="21">
        <v>1772.53</v>
      </c>
      <c r="P412" s="42"/>
      <c r="Q412" s="54"/>
      <c r="R412" s="138">
        <f t="shared" ref="R412" si="141">O413/O412</f>
        <v>1.0340022453780755</v>
      </c>
      <c r="S412" s="138">
        <f>O413/(I411*1.18)</f>
        <v>0.9942328203805143</v>
      </c>
    </row>
    <row r="413" spans="1:19" s="5" customFormat="1" ht="19.5" customHeight="1" x14ac:dyDescent="0.2">
      <c r="A413" s="163"/>
      <c r="B413" s="180"/>
      <c r="C413" s="163"/>
      <c r="D413" s="136"/>
      <c r="E413" s="136"/>
      <c r="F413" s="45">
        <v>42917</v>
      </c>
      <c r="G413" s="45">
        <v>43100</v>
      </c>
      <c r="H413" s="81"/>
      <c r="I413" s="41" t="s">
        <v>25</v>
      </c>
      <c r="J413" s="41" t="s">
        <v>25</v>
      </c>
      <c r="K413" s="41" t="s">
        <v>25</v>
      </c>
      <c r="L413" s="41" t="s">
        <v>25</v>
      </c>
      <c r="M413" s="41" t="s">
        <v>25</v>
      </c>
      <c r="N413" s="41" t="s">
        <v>25</v>
      </c>
      <c r="O413" s="21">
        <v>1832.8</v>
      </c>
      <c r="P413" s="42"/>
      <c r="Q413" s="54"/>
      <c r="R413" s="139"/>
      <c r="S413" s="139"/>
    </row>
    <row r="414" spans="1:19" s="5" customFormat="1" ht="19.5" customHeight="1" x14ac:dyDescent="0.2">
      <c r="A414" s="161" t="s">
        <v>68</v>
      </c>
      <c r="B414" s="161" t="s">
        <v>405</v>
      </c>
      <c r="C414" s="161" t="s">
        <v>495</v>
      </c>
      <c r="D414" s="135">
        <v>42320</v>
      </c>
      <c r="E414" s="135" t="s">
        <v>588</v>
      </c>
      <c r="F414" s="45">
        <v>42736</v>
      </c>
      <c r="G414" s="45">
        <v>42916</v>
      </c>
      <c r="H414" s="135"/>
      <c r="I414" s="39">
        <v>1293.1099999999999</v>
      </c>
      <c r="J414" s="41" t="s">
        <v>25</v>
      </c>
      <c r="K414" s="41" t="s">
        <v>25</v>
      </c>
      <c r="L414" s="41" t="s">
        <v>25</v>
      </c>
      <c r="M414" s="41" t="s">
        <v>25</v>
      </c>
      <c r="N414" s="41" t="s">
        <v>25</v>
      </c>
      <c r="O414" s="41" t="s">
        <v>25</v>
      </c>
      <c r="P414" s="42"/>
      <c r="Q414" s="138">
        <f t="shared" si="133"/>
        <v>1.0399965973505734</v>
      </c>
      <c r="R414" s="138"/>
      <c r="S414" s="138"/>
    </row>
    <row r="415" spans="1:19" s="5" customFormat="1" ht="19.5" customHeight="1" x14ac:dyDescent="0.2">
      <c r="A415" s="163" t="s">
        <v>68</v>
      </c>
      <c r="B415" s="163" t="s">
        <v>405</v>
      </c>
      <c r="C415" s="163" t="s">
        <v>406</v>
      </c>
      <c r="D415" s="136"/>
      <c r="E415" s="136"/>
      <c r="F415" s="45">
        <v>42917</v>
      </c>
      <c r="G415" s="45">
        <v>43100</v>
      </c>
      <c r="H415" s="136"/>
      <c r="I415" s="39">
        <v>1344.83</v>
      </c>
      <c r="J415" s="41" t="s">
        <v>25</v>
      </c>
      <c r="K415" s="41" t="s">
        <v>25</v>
      </c>
      <c r="L415" s="41" t="s">
        <v>25</v>
      </c>
      <c r="M415" s="41" t="s">
        <v>25</v>
      </c>
      <c r="N415" s="41" t="s">
        <v>25</v>
      </c>
      <c r="O415" s="41" t="s">
        <v>25</v>
      </c>
      <c r="P415" s="42"/>
      <c r="Q415" s="139"/>
      <c r="R415" s="139"/>
      <c r="S415" s="139"/>
    </row>
    <row r="416" spans="1:19" s="5" customFormat="1" ht="19.5" customHeight="1" x14ac:dyDescent="0.2">
      <c r="A416" s="161" t="s">
        <v>68</v>
      </c>
      <c r="B416" s="161" t="s">
        <v>405</v>
      </c>
      <c r="C416" s="161" t="s">
        <v>432</v>
      </c>
      <c r="D416" s="135">
        <v>42320</v>
      </c>
      <c r="E416" s="135" t="s">
        <v>587</v>
      </c>
      <c r="F416" s="45">
        <v>42736</v>
      </c>
      <c r="G416" s="45">
        <v>42916</v>
      </c>
      <c r="H416" s="168"/>
      <c r="I416" s="39">
        <v>1247</v>
      </c>
      <c r="J416" s="41" t="s">
        <v>25</v>
      </c>
      <c r="K416" s="41" t="s">
        <v>25</v>
      </c>
      <c r="L416" s="41" t="s">
        <v>25</v>
      </c>
      <c r="M416" s="41" t="s">
        <v>25</v>
      </c>
      <c r="N416" s="41" t="s">
        <v>25</v>
      </c>
      <c r="O416" s="41" t="s">
        <v>25</v>
      </c>
      <c r="P416" s="42"/>
      <c r="Q416" s="138">
        <f t="shared" si="133"/>
        <v>1.0400481154771453</v>
      </c>
      <c r="R416" s="138"/>
      <c r="S416" s="138"/>
    </row>
    <row r="417" spans="1:19" s="5" customFormat="1" ht="19.5" customHeight="1" x14ac:dyDescent="0.2">
      <c r="A417" s="162"/>
      <c r="B417" s="162"/>
      <c r="C417" s="162"/>
      <c r="D417" s="136"/>
      <c r="E417" s="136"/>
      <c r="F417" s="45">
        <v>42917</v>
      </c>
      <c r="G417" s="45">
        <v>43100</v>
      </c>
      <c r="H417" s="169"/>
      <c r="I417" s="39">
        <v>1296.94</v>
      </c>
      <c r="J417" s="41" t="s">
        <v>25</v>
      </c>
      <c r="K417" s="41" t="s">
        <v>25</v>
      </c>
      <c r="L417" s="41" t="s">
        <v>25</v>
      </c>
      <c r="M417" s="41" t="s">
        <v>25</v>
      </c>
      <c r="N417" s="41" t="s">
        <v>25</v>
      </c>
      <c r="O417" s="41" t="s">
        <v>25</v>
      </c>
      <c r="P417" s="42"/>
      <c r="Q417" s="139"/>
      <c r="R417" s="139"/>
      <c r="S417" s="139"/>
    </row>
    <row r="418" spans="1:19" s="5" customFormat="1" ht="19.5" customHeight="1" x14ac:dyDescent="0.2">
      <c r="A418" s="162"/>
      <c r="B418" s="162"/>
      <c r="C418" s="162"/>
      <c r="D418" s="135">
        <v>42723</v>
      </c>
      <c r="E418" s="135" t="s">
        <v>698</v>
      </c>
      <c r="F418" s="45">
        <v>42736</v>
      </c>
      <c r="G418" s="45">
        <v>42916</v>
      </c>
      <c r="H418" s="168"/>
      <c r="I418" s="41" t="s">
        <v>25</v>
      </c>
      <c r="J418" s="41" t="s">
        <v>25</v>
      </c>
      <c r="K418" s="41" t="s">
        <v>25</v>
      </c>
      <c r="L418" s="41" t="s">
        <v>25</v>
      </c>
      <c r="M418" s="41" t="s">
        <v>25</v>
      </c>
      <c r="N418" s="41" t="s">
        <v>25</v>
      </c>
      <c r="O418" s="41">
        <v>1471.46</v>
      </c>
      <c r="P418" s="42"/>
      <c r="Q418" s="138"/>
      <c r="R418" s="138">
        <f t="shared" si="134"/>
        <v>1.040048659154853</v>
      </c>
      <c r="S418" s="138">
        <f>O419/(I417*1.18)</f>
        <v>1.0000005227428421</v>
      </c>
    </row>
    <row r="419" spans="1:19" s="5" customFormat="1" ht="19.5" customHeight="1" x14ac:dyDescent="0.2">
      <c r="A419" s="163"/>
      <c r="B419" s="163"/>
      <c r="C419" s="163"/>
      <c r="D419" s="136"/>
      <c r="E419" s="136"/>
      <c r="F419" s="45">
        <v>42917</v>
      </c>
      <c r="G419" s="45">
        <v>43100</v>
      </c>
      <c r="H419" s="169"/>
      <c r="I419" s="41" t="s">
        <v>25</v>
      </c>
      <c r="J419" s="41" t="s">
        <v>25</v>
      </c>
      <c r="K419" s="41" t="s">
        <v>25</v>
      </c>
      <c r="L419" s="41" t="s">
        <v>25</v>
      </c>
      <c r="M419" s="41" t="s">
        <v>25</v>
      </c>
      <c r="N419" s="41" t="s">
        <v>25</v>
      </c>
      <c r="O419" s="41">
        <v>1530.39</v>
      </c>
      <c r="P419" s="42"/>
      <c r="Q419" s="139"/>
      <c r="R419" s="139"/>
      <c r="S419" s="139"/>
    </row>
    <row r="420" spans="1:19" s="5" customFormat="1" ht="19.5" customHeight="1" x14ac:dyDescent="0.2">
      <c r="A420" s="46">
        <v>7</v>
      </c>
      <c r="B420" s="47" t="s">
        <v>221</v>
      </c>
      <c r="C420" s="8"/>
      <c r="D420" s="8"/>
      <c r="E420" s="8"/>
      <c r="F420" s="45">
        <v>42736</v>
      </c>
      <c r="G420" s="45">
        <v>42916</v>
      </c>
      <c r="H420" s="8"/>
      <c r="I420" s="39">
        <v>1195.5899999999999</v>
      </c>
      <c r="J420" s="41" t="s">
        <v>25</v>
      </c>
      <c r="K420" s="41" t="s">
        <v>25</v>
      </c>
      <c r="L420" s="41" t="s">
        <v>25</v>
      </c>
      <c r="M420" s="41" t="s">
        <v>25</v>
      </c>
      <c r="N420" s="41" t="s">
        <v>25</v>
      </c>
      <c r="O420" s="41" t="s">
        <v>25</v>
      </c>
      <c r="P420" s="42"/>
      <c r="Q420" s="33"/>
      <c r="R420" s="33"/>
      <c r="S420" s="33"/>
    </row>
    <row r="421" spans="1:19" s="5" customFormat="1" ht="19.5" customHeight="1" x14ac:dyDescent="0.2">
      <c r="A421" s="133" t="s">
        <v>297</v>
      </c>
      <c r="B421" s="133" t="s">
        <v>844</v>
      </c>
      <c r="C421" s="133" t="s">
        <v>299</v>
      </c>
      <c r="D421" s="135">
        <v>42338</v>
      </c>
      <c r="E421" s="135" t="s">
        <v>614</v>
      </c>
      <c r="F421" s="45">
        <v>42736</v>
      </c>
      <c r="G421" s="45">
        <v>42916</v>
      </c>
      <c r="H421" s="161" t="s">
        <v>869</v>
      </c>
      <c r="I421" s="39">
        <v>850.45</v>
      </c>
      <c r="J421" s="41" t="s">
        <v>25</v>
      </c>
      <c r="K421" s="41" t="s">
        <v>25</v>
      </c>
      <c r="L421" s="41" t="s">
        <v>25</v>
      </c>
      <c r="M421" s="41" t="s">
        <v>25</v>
      </c>
      <c r="N421" s="41" t="s">
        <v>25</v>
      </c>
      <c r="O421" s="41" t="s">
        <v>25</v>
      </c>
      <c r="P421" s="42"/>
      <c r="Q421" s="148">
        <f t="shared" ref="Q421" si="142">I422/I421</f>
        <v>0.93466988065141976</v>
      </c>
      <c r="R421" s="148"/>
      <c r="S421" s="148"/>
    </row>
    <row r="422" spans="1:19" s="1" customFormat="1" ht="19.5" customHeight="1" x14ac:dyDescent="0.2">
      <c r="A422" s="134"/>
      <c r="B422" s="134"/>
      <c r="C422" s="134"/>
      <c r="D422" s="136"/>
      <c r="E422" s="136"/>
      <c r="F422" s="40">
        <v>42917</v>
      </c>
      <c r="G422" s="40">
        <v>43100</v>
      </c>
      <c r="H422" s="162"/>
      <c r="I422" s="39">
        <v>794.89</v>
      </c>
      <c r="J422" s="41"/>
      <c r="K422" s="32" t="s">
        <v>25</v>
      </c>
      <c r="L422" s="32" t="s">
        <v>25</v>
      </c>
      <c r="M422" s="32" t="s">
        <v>25</v>
      </c>
      <c r="N422" s="32" t="s">
        <v>25</v>
      </c>
      <c r="O422" s="41" t="s">
        <v>25</v>
      </c>
      <c r="P422" s="42"/>
      <c r="Q422" s="149"/>
      <c r="R422" s="149"/>
      <c r="S422" s="149"/>
    </row>
    <row r="423" spans="1:19" s="5" customFormat="1" ht="19.5" customHeight="1" x14ac:dyDescent="0.2">
      <c r="A423" s="134"/>
      <c r="B423" s="134"/>
      <c r="C423" s="134"/>
      <c r="D423" s="157">
        <v>42723</v>
      </c>
      <c r="E423" s="157" t="s">
        <v>845</v>
      </c>
      <c r="F423" s="45">
        <v>42736</v>
      </c>
      <c r="G423" s="45">
        <v>42916</v>
      </c>
      <c r="H423" s="162"/>
      <c r="I423" s="41" t="s">
        <v>25</v>
      </c>
      <c r="J423" s="41" t="s">
        <v>25</v>
      </c>
      <c r="K423" s="41" t="s">
        <v>25</v>
      </c>
      <c r="L423" s="41" t="s">
        <v>25</v>
      </c>
      <c r="M423" s="41" t="s">
        <v>25</v>
      </c>
      <c r="N423" s="41" t="s">
        <v>25</v>
      </c>
      <c r="O423" s="50">
        <v>1003.53</v>
      </c>
      <c r="P423" s="42"/>
      <c r="Q423" s="148"/>
      <c r="R423" s="148">
        <f t="shared" ref="R423" si="143">O424/O423</f>
        <v>0.93467061273703833</v>
      </c>
      <c r="S423" s="148">
        <f t="shared" ref="S423" si="144">O424/(I422*1.18)</f>
        <v>0.99999978677360968</v>
      </c>
    </row>
    <row r="424" spans="1:19" s="1" customFormat="1" ht="19.5" customHeight="1" x14ac:dyDescent="0.2">
      <c r="A424" s="137"/>
      <c r="B424" s="137"/>
      <c r="C424" s="137"/>
      <c r="D424" s="158"/>
      <c r="E424" s="158"/>
      <c r="F424" s="40">
        <v>42917</v>
      </c>
      <c r="G424" s="40">
        <v>43100</v>
      </c>
      <c r="H424" s="163"/>
      <c r="I424" s="32" t="s">
        <v>25</v>
      </c>
      <c r="J424" s="41" t="s">
        <v>25</v>
      </c>
      <c r="K424" s="32" t="s">
        <v>25</v>
      </c>
      <c r="L424" s="32" t="s">
        <v>25</v>
      </c>
      <c r="M424" s="32" t="s">
        <v>25</v>
      </c>
      <c r="N424" s="32" t="s">
        <v>25</v>
      </c>
      <c r="O424" s="39">
        <v>937.97</v>
      </c>
      <c r="P424" s="42"/>
      <c r="Q424" s="149"/>
      <c r="R424" s="149"/>
      <c r="S424" s="149"/>
    </row>
    <row r="425" spans="1:19" s="1" customFormat="1" ht="29.25" customHeight="1" x14ac:dyDescent="0.2">
      <c r="A425" s="133" t="s">
        <v>487</v>
      </c>
      <c r="B425" s="133" t="s">
        <v>298</v>
      </c>
      <c r="C425" s="133" t="s">
        <v>520</v>
      </c>
      <c r="D425" s="135">
        <v>42338</v>
      </c>
      <c r="E425" s="135" t="s">
        <v>433</v>
      </c>
      <c r="F425" s="45">
        <v>42736</v>
      </c>
      <c r="G425" s="45">
        <v>42916</v>
      </c>
      <c r="H425" s="133" t="s">
        <v>877</v>
      </c>
      <c r="I425" s="17">
        <v>330.05</v>
      </c>
      <c r="J425" s="39" t="s">
        <v>114</v>
      </c>
      <c r="K425" s="57">
        <v>1066.81</v>
      </c>
      <c r="L425" s="57">
        <v>1069.99</v>
      </c>
      <c r="M425" s="57">
        <v>1076.47</v>
      </c>
      <c r="N425" s="39" t="s">
        <v>114</v>
      </c>
      <c r="O425" s="39" t="s">
        <v>114</v>
      </c>
      <c r="P425" s="42"/>
      <c r="Q425" s="138">
        <f t="shared" ref="Q425" si="145">I426/I425</f>
        <v>1</v>
      </c>
      <c r="R425" s="138"/>
      <c r="S425" s="138"/>
    </row>
    <row r="426" spans="1:19" s="1" customFormat="1" ht="28.5" customHeight="1" x14ac:dyDescent="0.2">
      <c r="A426" s="137"/>
      <c r="B426" s="137"/>
      <c r="C426" s="137"/>
      <c r="D426" s="136"/>
      <c r="E426" s="136"/>
      <c r="F426" s="45">
        <v>42917</v>
      </c>
      <c r="G426" s="45">
        <v>43100</v>
      </c>
      <c r="H426" s="137"/>
      <c r="I426" s="17">
        <v>330.05</v>
      </c>
      <c r="J426" s="17" t="s">
        <v>25</v>
      </c>
      <c r="K426" s="57">
        <v>1066.81</v>
      </c>
      <c r="L426" s="57">
        <v>1069.99</v>
      </c>
      <c r="M426" s="57">
        <v>1076.47</v>
      </c>
      <c r="N426" s="39" t="s">
        <v>114</v>
      </c>
      <c r="O426" s="39" t="s">
        <v>114</v>
      </c>
      <c r="P426" s="42"/>
      <c r="Q426" s="139"/>
      <c r="R426" s="139"/>
      <c r="S426" s="139"/>
    </row>
    <row r="427" spans="1:19" s="10" customFormat="1" ht="19.5" customHeight="1" x14ac:dyDescent="0.25">
      <c r="A427" s="46">
        <v>8</v>
      </c>
      <c r="B427" s="47" t="s">
        <v>222</v>
      </c>
      <c r="C427" s="8"/>
      <c r="D427" s="8"/>
      <c r="E427" s="8"/>
      <c r="F427" s="8"/>
      <c r="G427" s="8"/>
      <c r="H427" s="8"/>
      <c r="I427" s="8" t="s">
        <v>25</v>
      </c>
      <c r="J427" s="8" t="s">
        <v>25</v>
      </c>
      <c r="K427" s="8" t="s">
        <v>25</v>
      </c>
      <c r="L427" s="8" t="s">
        <v>25</v>
      </c>
      <c r="M427" s="8" t="s">
        <v>25</v>
      </c>
      <c r="N427" s="8" t="s">
        <v>25</v>
      </c>
      <c r="O427" s="8" t="s">
        <v>25</v>
      </c>
      <c r="P427" s="8"/>
      <c r="Q427" s="49"/>
      <c r="R427" s="49"/>
      <c r="S427" s="49"/>
    </row>
    <row r="428" spans="1:19" s="10" customFormat="1" ht="19.5" customHeight="1" x14ac:dyDescent="0.25">
      <c r="A428" s="133" t="s">
        <v>22</v>
      </c>
      <c r="B428" s="133" t="s">
        <v>23</v>
      </c>
      <c r="C428" s="133" t="s">
        <v>465</v>
      </c>
      <c r="D428" s="135">
        <v>42723</v>
      </c>
      <c r="E428" s="135" t="s">
        <v>747</v>
      </c>
      <c r="F428" s="40">
        <v>42736</v>
      </c>
      <c r="G428" s="40">
        <v>42916</v>
      </c>
      <c r="H428" s="133"/>
      <c r="I428" s="32">
        <v>1907.44</v>
      </c>
      <c r="J428" s="8" t="s">
        <v>25</v>
      </c>
      <c r="K428" s="8" t="s">
        <v>25</v>
      </c>
      <c r="L428" s="8" t="s">
        <v>25</v>
      </c>
      <c r="M428" s="8" t="s">
        <v>25</v>
      </c>
      <c r="N428" s="8" t="s">
        <v>25</v>
      </c>
      <c r="O428" s="19" t="s">
        <v>25</v>
      </c>
      <c r="P428" s="8"/>
      <c r="Q428" s="138">
        <f t="shared" ref="Q428" si="146">I429/I428</f>
        <v>1.0248081197835843</v>
      </c>
      <c r="R428" s="138"/>
      <c r="S428" s="138"/>
    </row>
    <row r="429" spans="1:19" s="10" customFormat="1" ht="19.5" customHeight="1" x14ac:dyDescent="0.25">
      <c r="A429" s="137"/>
      <c r="B429" s="137"/>
      <c r="C429" s="137"/>
      <c r="D429" s="136"/>
      <c r="E429" s="136"/>
      <c r="F429" s="40">
        <v>42917</v>
      </c>
      <c r="G429" s="40">
        <v>43100</v>
      </c>
      <c r="H429" s="137"/>
      <c r="I429" s="32">
        <v>1954.76</v>
      </c>
      <c r="J429" s="8" t="s">
        <v>25</v>
      </c>
      <c r="K429" s="8" t="s">
        <v>25</v>
      </c>
      <c r="L429" s="8" t="s">
        <v>25</v>
      </c>
      <c r="M429" s="8" t="s">
        <v>25</v>
      </c>
      <c r="N429" s="8" t="s">
        <v>25</v>
      </c>
      <c r="O429" s="8" t="s">
        <v>25</v>
      </c>
      <c r="P429" s="8"/>
      <c r="Q429" s="139"/>
      <c r="R429" s="139"/>
      <c r="S429" s="139"/>
    </row>
    <row r="430" spans="1:19" ht="19.5" customHeight="1" x14ac:dyDescent="0.25">
      <c r="A430" s="133" t="s">
        <v>22</v>
      </c>
      <c r="B430" s="133" t="s">
        <v>23</v>
      </c>
      <c r="C430" s="133" t="s">
        <v>465</v>
      </c>
      <c r="D430" s="135">
        <v>42723</v>
      </c>
      <c r="E430" s="135" t="s">
        <v>748</v>
      </c>
      <c r="F430" s="40">
        <v>42736</v>
      </c>
      <c r="G430" s="40">
        <v>42916</v>
      </c>
      <c r="H430" s="135"/>
      <c r="I430" s="39" t="s">
        <v>25</v>
      </c>
      <c r="J430" s="41" t="s">
        <v>25</v>
      </c>
      <c r="K430" s="41" t="s">
        <v>25</v>
      </c>
      <c r="L430" s="41" t="s">
        <v>25</v>
      </c>
      <c r="M430" s="41" t="s">
        <v>25</v>
      </c>
      <c r="N430" s="41" t="s">
        <v>25</v>
      </c>
      <c r="O430" s="32">
        <v>1892.28</v>
      </c>
      <c r="P430" s="42"/>
      <c r="Q430" s="138"/>
      <c r="R430" s="138">
        <f t="shared" ref="R430" si="147">O431/O430</f>
        <v>1.034001310588285</v>
      </c>
      <c r="S430" s="138">
        <f>O431/(I429*1.18)</f>
        <v>0.84826400293278015</v>
      </c>
    </row>
    <row r="431" spans="1:19" ht="19.5" customHeight="1" x14ac:dyDescent="0.25">
      <c r="A431" s="137"/>
      <c r="B431" s="137"/>
      <c r="C431" s="137"/>
      <c r="D431" s="136"/>
      <c r="E431" s="136"/>
      <c r="F431" s="40">
        <v>42917</v>
      </c>
      <c r="G431" s="40">
        <v>43100</v>
      </c>
      <c r="H431" s="136"/>
      <c r="I431" s="39" t="s">
        <v>25</v>
      </c>
      <c r="J431" s="41" t="s">
        <v>25</v>
      </c>
      <c r="K431" s="41" t="s">
        <v>25</v>
      </c>
      <c r="L431" s="41" t="s">
        <v>25</v>
      </c>
      <c r="M431" s="41" t="s">
        <v>25</v>
      </c>
      <c r="N431" s="41" t="s">
        <v>25</v>
      </c>
      <c r="O431" s="32">
        <v>1956.62</v>
      </c>
      <c r="P431" s="42"/>
      <c r="Q431" s="139"/>
      <c r="R431" s="139"/>
      <c r="S431" s="139"/>
    </row>
    <row r="432" spans="1:19" ht="19.5" customHeight="1" x14ac:dyDescent="0.25">
      <c r="A432" s="133" t="s">
        <v>22</v>
      </c>
      <c r="B432" s="133" t="s">
        <v>26</v>
      </c>
      <c r="C432" s="133" t="s">
        <v>27</v>
      </c>
      <c r="D432" s="135">
        <v>42720</v>
      </c>
      <c r="E432" s="135" t="s">
        <v>618</v>
      </c>
      <c r="F432" s="40">
        <v>42736</v>
      </c>
      <c r="G432" s="40">
        <v>42916</v>
      </c>
      <c r="H432" s="133"/>
      <c r="I432" s="19">
        <v>1849.5</v>
      </c>
      <c r="J432" s="41" t="s">
        <v>25</v>
      </c>
      <c r="K432" s="41" t="s">
        <v>25</v>
      </c>
      <c r="L432" s="41" t="s">
        <v>25</v>
      </c>
      <c r="M432" s="41" t="s">
        <v>25</v>
      </c>
      <c r="N432" s="41" t="s">
        <v>25</v>
      </c>
      <c r="O432" s="19">
        <v>2120.06</v>
      </c>
      <c r="P432" s="42"/>
      <c r="Q432" s="138">
        <f t="shared" ref="Q432:Q476" si="148">I433/I432</f>
        <v>1.0174804001081372</v>
      </c>
      <c r="R432" s="138">
        <f t="shared" ref="R432:R478" si="149">O433/O432</f>
        <v>1.0339990377630821</v>
      </c>
      <c r="S432" s="138">
        <f>O433/(I433*1.18)</f>
        <v>0.98720169341112884</v>
      </c>
    </row>
    <row r="433" spans="1:19" ht="19.5" customHeight="1" x14ac:dyDescent="0.25">
      <c r="A433" s="137"/>
      <c r="B433" s="137"/>
      <c r="C433" s="137"/>
      <c r="D433" s="136"/>
      <c r="E433" s="136"/>
      <c r="F433" s="40">
        <v>42917</v>
      </c>
      <c r="G433" s="40">
        <v>43100</v>
      </c>
      <c r="H433" s="137"/>
      <c r="I433" s="19">
        <v>1881.83</v>
      </c>
      <c r="J433" s="41" t="s">
        <v>25</v>
      </c>
      <c r="K433" s="41" t="s">
        <v>25</v>
      </c>
      <c r="L433" s="41" t="s">
        <v>25</v>
      </c>
      <c r="M433" s="41" t="s">
        <v>25</v>
      </c>
      <c r="N433" s="41" t="s">
        <v>25</v>
      </c>
      <c r="O433" s="19">
        <v>2192.14</v>
      </c>
      <c r="P433" s="42"/>
      <c r="Q433" s="139"/>
      <c r="R433" s="139"/>
      <c r="S433" s="139"/>
    </row>
    <row r="434" spans="1:19" ht="19.5" customHeight="1" x14ac:dyDescent="0.25">
      <c r="A434" s="133" t="s">
        <v>22</v>
      </c>
      <c r="B434" s="133" t="s">
        <v>28</v>
      </c>
      <c r="C434" s="133" t="s">
        <v>27</v>
      </c>
      <c r="D434" s="135">
        <v>42720</v>
      </c>
      <c r="E434" s="135" t="s">
        <v>618</v>
      </c>
      <c r="F434" s="40">
        <v>42736</v>
      </c>
      <c r="G434" s="40">
        <v>42916</v>
      </c>
      <c r="H434" s="133"/>
      <c r="I434" s="19">
        <v>1849.5</v>
      </c>
      <c r="J434" s="41" t="s">
        <v>25</v>
      </c>
      <c r="K434" s="41" t="s">
        <v>25</v>
      </c>
      <c r="L434" s="41" t="s">
        <v>25</v>
      </c>
      <c r="M434" s="41" t="s">
        <v>25</v>
      </c>
      <c r="N434" s="41" t="s">
        <v>25</v>
      </c>
      <c r="O434" s="19">
        <v>2120.06</v>
      </c>
      <c r="P434" s="42"/>
      <c r="Q434" s="138">
        <f t="shared" si="148"/>
        <v>1.0174804001081372</v>
      </c>
      <c r="R434" s="138">
        <f t="shared" si="149"/>
        <v>1.0339990377630821</v>
      </c>
      <c r="S434" s="138">
        <f>O435/(I435*1.18)</f>
        <v>0.98720169341112884</v>
      </c>
    </row>
    <row r="435" spans="1:19" ht="19.5" customHeight="1" x14ac:dyDescent="0.25">
      <c r="A435" s="137"/>
      <c r="B435" s="137"/>
      <c r="C435" s="137"/>
      <c r="D435" s="136"/>
      <c r="E435" s="136"/>
      <c r="F435" s="40">
        <v>42917</v>
      </c>
      <c r="G435" s="40">
        <v>43100</v>
      </c>
      <c r="H435" s="137"/>
      <c r="I435" s="19">
        <v>1881.83</v>
      </c>
      <c r="J435" s="41" t="s">
        <v>25</v>
      </c>
      <c r="K435" s="41" t="s">
        <v>25</v>
      </c>
      <c r="L435" s="41" t="s">
        <v>25</v>
      </c>
      <c r="M435" s="41" t="s">
        <v>25</v>
      </c>
      <c r="N435" s="41" t="s">
        <v>25</v>
      </c>
      <c r="O435" s="19">
        <v>2192.14</v>
      </c>
      <c r="P435" s="42"/>
      <c r="Q435" s="139"/>
      <c r="R435" s="139"/>
      <c r="S435" s="139"/>
    </row>
    <row r="436" spans="1:19" ht="19.5" customHeight="1" x14ac:dyDescent="0.25">
      <c r="A436" s="133" t="s">
        <v>22</v>
      </c>
      <c r="B436" s="133" t="s">
        <v>29</v>
      </c>
      <c r="C436" s="133" t="s">
        <v>27</v>
      </c>
      <c r="D436" s="135">
        <v>42720</v>
      </c>
      <c r="E436" s="135" t="s">
        <v>618</v>
      </c>
      <c r="F436" s="40">
        <v>42736</v>
      </c>
      <c r="G436" s="40">
        <v>42916</v>
      </c>
      <c r="H436" s="133"/>
      <c r="I436" s="19">
        <v>1849.5</v>
      </c>
      <c r="J436" s="41" t="s">
        <v>25</v>
      </c>
      <c r="K436" s="41" t="s">
        <v>25</v>
      </c>
      <c r="L436" s="41" t="s">
        <v>25</v>
      </c>
      <c r="M436" s="41" t="s">
        <v>25</v>
      </c>
      <c r="N436" s="41" t="s">
        <v>25</v>
      </c>
      <c r="O436" s="19">
        <v>2080.25</v>
      </c>
      <c r="P436" s="42"/>
      <c r="Q436" s="138">
        <f t="shared" si="148"/>
        <v>1.0174804001081372</v>
      </c>
      <c r="R436" s="138">
        <f t="shared" si="149"/>
        <v>1.0340007210671793</v>
      </c>
      <c r="S436" s="138">
        <f>O437/(I437*1.18)</f>
        <v>0.96866582357580722</v>
      </c>
    </row>
    <row r="437" spans="1:19" ht="19.5" customHeight="1" x14ac:dyDescent="0.25">
      <c r="A437" s="137"/>
      <c r="B437" s="137"/>
      <c r="C437" s="137"/>
      <c r="D437" s="136"/>
      <c r="E437" s="136"/>
      <c r="F437" s="40">
        <v>42917</v>
      </c>
      <c r="G437" s="40">
        <v>43100</v>
      </c>
      <c r="H437" s="137"/>
      <c r="I437" s="19">
        <v>1881.83</v>
      </c>
      <c r="J437" s="41" t="s">
        <v>25</v>
      </c>
      <c r="K437" s="41" t="s">
        <v>25</v>
      </c>
      <c r="L437" s="41" t="s">
        <v>25</v>
      </c>
      <c r="M437" s="41" t="s">
        <v>25</v>
      </c>
      <c r="N437" s="41" t="s">
        <v>25</v>
      </c>
      <c r="O437" s="19">
        <v>2150.98</v>
      </c>
      <c r="P437" s="42"/>
      <c r="Q437" s="139"/>
      <c r="R437" s="139"/>
      <c r="S437" s="139"/>
    </row>
    <row r="438" spans="1:19" ht="19.5" customHeight="1" x14ac:dyDescent="0.25">
      <c r="A438" s="133" t="s">
        <v>22</v>
      </c>
      <c r="B438" s="133" t="s">
        <v>29</v>
      </c>
      <c r="C438" s="133" t="s">
        <v>603</v>
      </c>
      <c r="D438" s="135">
        <v>42706</v>
      </c>
      <c r="E438" s="135" t="s">
        <v>596</v>
      </c>
      <c r="F438" s="40">
        <v>42736</v>
      </c>
      <c r="G438" s="40">
        <v>42916</v>
      </c>
      <c r="H438" s="133"/>
      <c r="I438" s="19">
        <v>4869.9399999999996</v>
      </c>
      <c r="J438" s="41" t="s">
        <v>25</v>
      </c>
      <c r="K438" s="41" t="s">
        <v>25</v>
      </c>
      <c r="L438" s="41" t="s">
        <v>25</v>
      </c>
      <c r="M438" s="41" t="s">
        <v>25</v>
      </c>
      <c r="N438" s="41" t="s">
        <v>25</v>
      </c>
      <c r="O438" s="19" t="s">
        <v>25</v>
      </c>
      <c r="P438" s="42"/>
      <c r="Q438" s="138">
        <f t="shared" si="148"/>
        <v>1</v>
      </c>
      <c r="R438" s="138"/>
      <c r="S438" s="138"/>
    </row>
    <row r="439" spans="1:19" ht="19.5" customHeight="1" x14ac:dyDescent="0.25">
      <c r="A439" s="137"/>
      <c r="B439" s="137"/>
      <c r="C439" s="137"/>
      <c r="D439" s="136"/>
      <c r="E439" s="136"/>
      <c r="F439" s="40">
        <v>42917</v>
      </c>
      <c r="G439" s="40">
        <v>43100</v>
      </c>
      <c r="H439" s="137"/>
      <c r="I439" s="19">
        <v>4869.9399999999996</v>
      </c>
      <c r="J439" s="41" t="s">
        <v>25</v>
      </c>
      <c r="K439" s="41" t="s">
        <v>25</v>
      </c>
      <c r="L439" s="41" t="s">
        <v>25</v>
      </c>
      <c r="M439" s="41" t="s">
        <v>25</v>
      </c>
      <c r="N439" s="41" t="s">
        <v>25</v>
      </c>
      <c r="O439" s="19" t="s">
        <v>25</v>
      </c>
      <c r="P439" s="42"/>
      <c r="Q439" s="139"/>
      <c r="R439" s="139"/>
      <c r="S439" s="139"/>
    </row>
    <row r="440" spans="1:19" ht="19.5" customHeight="1" x14ac:dyDescent="0.25">
      <c r="A440" s="133" t="s">
        <v>22</v>
      </c>
      <c r="B440" s="133" t="s">
        <v>29</v>
      </c>
      <c r="C440" s="133" t="s">
        <v>466</v>
      </c>
      <c r="D440" s="135">
        <v>42706</v>
      </c>
      <c r="E440" s="135" t="s">
        <v>751</v>
      </c>
      <c r="F440" s="40">
        <v>42736</v>
      </c>
      <c r="G440" s="40">
        <v>42916</v>
      </c>
      <c r="H440" s="133"/>
      <c r="I440" s="19">
        <v>4059.83</v>
      </c>
      <c r="J440" s="41" t="s">
        <v>25</v>
      </c>
      <c r="K440" s="41" t="s">
        <v>25</v>
      </c>
      <c r="L440" s="41" t="s">
        <v>25</v>
      </c>
      <c r="M440" s="41" t="s">
        <v>25</v>
      </c>
      <c r="N440" s="41" t="s">
        <v>25</v>
      </c>
      <c r="O440" s="39" t="s">
        <v>25</v>
      </c>
      <c r="P440" s="42"/>
      <c r="Q440" s="138">
        <f t="shared" si="148"/>
        <v>1</v>
      </c>
      <c r="R440" s="138"/>
      <c r="S440" s="138"/>
    </row>
    <row r="441" spans="1:19" ht="19.5" customHeight="1" x14ac:dyDescent="0.25">
      <c r="A441" s="137"/>
      <c r="B441" s="137"/>
      <c r="C441" s="137"/>
      <c r="D441" s="136"/>
      <c r="E441" s="136"/>
      <c r="F441" s="40">
        <v>42917</v>
      </c>
      <c r="G441" s="40">
        <v>43100</v>
      </c>
      <c r="H441" s="137"/>
      <c r="I441" s="19">
        <v>4059.83</v>
      </c>
      <c r="J441" s="41" t="s">
        <v>25</v>
      </c>
      <c r="K441" s="41" t="s">
        <v>25</v>
      </c>
      <c r="L441" s="41" t="s">
        <v>25</v>
      </c>
      <c r="M441" s="41" t="s">
        <v>25</v>
      </c>
      <c r="N441" s="41" t="s">
        <v>25</v>
      </c>
      <c r="O441" s="39" t="s">
        <v>25</v>
      </c>
      <c r="P441" s="42"/>
      <c r="Q441" s="139"/>
      <c r="R441" s="139"/>
      <c r="S441" s="139"/>
    </row>
    <row r="442" spans="1:19" ht="19.5" customHeight="1" x14ac:dyDescent="0.25">
      <c r="A442" s="133" t="s">
        <v>22</v>
      </c>
      <c r="B442" s="133" t="s">
        <v>29</v>
      </c>
      <c r="C442" s="133" t="s">
        <v>50</v>
      </c>
      <c r="D442" s="135">
        <v>42706</v>
      </c>
      <c r="E442" s="135" t="s">
        <v>602</v>
      </c>
      <c r="F442" s="40">
        <v>42736</v>
      </c>
      <c r="G442" s="40">
        <v>42916</v>
      </c>
      <c r="H442" s="133"/>
      <c r="I442" s="19">
        <v>7704.3</v>
      </c>
      <c r="J442" s="41" t="s">
        <v>25</v>
      </c>
      <c r="K442" s="41" t="s">
        <v>25</v>
      </c>
      <c r="L442" s="41" t="s">
        <v>25</v>
      </c>
      <c r="M442" s="41" t="s">
        <v>25</v>
      </c>
      <c r="N442" s="41" t="s">
        <v>25</v>
      </c>
      <c r="O442" s="19" t="s">
        <v>25</v>
      </c>
      <c r="P442" s="42"/>
      <c r="Q442" s="138">
        <f t="shared" si="148"/>
        <v>1.0102293524395467</v>
      </c>
      <c r="R442" s="138"/>
      <c r="S442" s="138"/>
    </row>
    <row r="443" spans="1:19" ht="19.5" customHeight="1" x14ac:dyDescent="0.25">
      <c r="A443" s="134"/>
      <c r="B443" s="134"/>
      <c r="C443" s="134"/>
      <c r="D443" s="136"/>
      <c r="E443" s="136"/>
      <c r="F443" s="40">
        <v>42917</v>
      </c>
      <c r="G443" s="40">
        <v>43100</v>
      </c>
      <c r="H443" s="137"/>
      <c r="I443" s="19">
        <v>7783.11</v>
      </c>
      <c r="J443" s="41" t="s">
        <v>25</v>
      </c>
      <c r="K443" s="41" t="s">
        <v>25</v>
      </c>
      <c r="L443" s="41" t="s">
        <v>25</v>
      </c>
      <c r="M443" s="41" t="s">
        <v>25</v>
      </c>
      <c r="N443" s="41" t="s">
        <v>25</v>
      </c>
      <c r="O443" s="19" t="s">
        <v>25</v>
      </c>
      <c r="P443" s="42"/>
      <c r="Q443" s="139"/>
      <c r="R443" s="139"/>
      <c r="S443" s="139"/>
    </row>
    <row r="444" spans="1:19" ht="19.5" customHeight="1" x14ac:dyDescent="0.25">
      <c r="A444" s="134"/>
      <c r="B444" s="134"/>
      <c r="C444" s="134"/>
      <c r="D444" s="135">
        <v>42723</v>
      </c>
      <c r="E444" s="135" t="s">
        <v>753</v>
      </c>
      <c r="F444" s="40">
        <v>42736</v>
      </c>
      <c r="G444" s="40">
        <v>42916</v>
      </c>
      <c r="H444" s="133"/>
      <c r="I444" s="19" t="s">
        <v>25</v>
      </c>
      <c r="J444" s="41" t="s">
        <v>25</v>
      </c>
      <c r="K444" s="41" t="s">
        <v>25</v>
      </c>
      <c r="L444" s="41" t="s">
        <v>25</v>
      </c>
      <c r="M444" s="41" t="s">
        <v>25</v>
      </c>
      <c r="N444" s="41" t="s">
        <v>25</v>
      </c>
      <c r="O444" s="19">
        <v>2074.27</v>
      </c>
      <c r="P444" s="42"/>
      <c r="Q444" s="138"/>
      <c r="R444" s="138">
        <f t="shared" si="149"/>
        <v>1.0340023237090641</v>
      </c>
      <c r="S444" s="138">
        <f t="shared" ref="S444:S470" si="150">O445/(I443*1.18)</f>
        <v>0.2335348104606087</v>
      </c>
    </row>
    <row r="445" spans="1:19" ht="19.5" customHeight="1" x14ac:dyDescent="0.25">
      <c r="A445" s="137"/>
      <c r="B445" s="137"/>
      <c r="C445" s="137"/>
      <c r="D445" s="136"/>
      <c r="E445" s="136"/>
      <c r="F445" s="40">
        <v>42917</v>
      </c>
      <c r="G445" s="40">
        <v>43100</v>
      </c>
      <c r="H445" s="137"/>
      <c r="I445" s="19" t="s">
        <v>25</v>
      </c>
      <c r="J445" s="41" t="s">
        <v>25</v>
      </c>
      <c r="K445" s="41" t="s">
        <v>25</v>
      </c>
      <c r="L445" s="41" t="s">
        <v>25</v>
      </c>
      <c r="M445" s="41" t="s">
        <v>25</v>
      </c>
      <c r="N445" s="41" t="s">
        <v>25</v>
      </c>
      <c r="O445" s="19">
        <v>2144.8000000000002</v>
      </c>
      <c r="P445" s="42"/>
      <c r="Q445" s="139"/>
      <c r="R445" s="139"/>
      <c r="S445" s="139"/>
    </row>
    <row r="446" spans="1:19" ht="19.5" customHeight="1" x14ac:dyDescent="0.25">
      <c r="A446" s="133" t="s">
        <v>22</v>
      </c>
      <c r="B446" s="133" t="s">
        <v>30</v>
      </c>
      <c r="C446" s="133" t="s">
        <v>50</v>
      </c>
      <c r="D446" s="135">
        <v>42706</v>
      </c>
      <c r="E446" s="135" t="s">
        <v>602</v>
      </c>
      <c r="F446" s="40">
        <v>42736</v>
      </c>
      <c r="G446" s="40">
        <v>42916</v>
      </c>
      <c r="H446" s="133"/>
      <c r="I446" s="19">
        <v>4906.41</v>
      </c>
      <c r="J446" s="41" t="s">
        <v>25</v>
      </c>
      <c r="K446" s="41" t="s">
        <v>25</v>
      </c>
      <c r="L446" s="41" t="s">
        <v>25</v>
      </c>
      <c r="M446" s="41" t="s">
        <v>25</v>
      </c>
      <c r="N446" s="41" t="s">
        <v>25</v>
      </c>
      <c r="O446" s="19" t="s">
        <v>25</v>
      </c>
      <c r="P446" s="42"/>
      <c r="Q446" s="138">
        <f t="shared" si="148"/>
        <v>1</v>
      </c>
      <c r="R446" s="138"/>
      <c r="S446" s="138"/>
    </row>
    <row r="447" spans="1:19" ht="19.5" customHeight="1" x14ac:dyDescent="0.25">
      <c r="A447" s="134"/>
      <c r="B447" s="134"/>
      <c r="C447" s="134"/>
      <c r="D447" s="136"/>
      <c r="E447" s="136"/>
      <c r="F447" s="40">
        <v>42917</v>
      </c>
      <c r="G447" s="40">
        <v>43100</v>
      </c>
      <c r="H447" s="137"/>
      <c r="I447" s="19">
        <v>4906.41</v>
      </c>
      <c r="J447" s="41" t="s">
        <v>25</v>
      </c>
      <c r="K447" s="41" t="s">
        <v>25</v>
      </c>
      <c r="L447" s="41" t="s">
        <v>25</v>
      </c>
      <c r="M447" s="41" t="s">
        <v>25</v>
      </c>
      <c r="N447" s="41" t="s">
        <v>25</v>
      </c>
      <c r="O447" s="19" t="s">
        <v>25</v>
      </c>
      <c r="P447" s="42"/>
      <c r="Q447" s="139"/>
      <c r="R447" s="139"/>
      <c r="S447" s="139"/>
    </row>
    <row r="448" spans="1:19" ht="19.5" customHeight="1" x14ac:dyDescent="0.25">
      <c r="A448" s="134"/>
      <c r="B448" s="134"/>
      <c r="C448" s="134"/>
      <c r="D448" s="135">
        <v>42723</v>
      </c>
      <c r="E448" s="135" t="s">
        <v>753</v>
      </c>
      <c r="F448" s="40">
        <v>42736</v>
      </c>
      <c r="G448" s="40">
        <v>42916</v>
      </c>
      <c r="H448" s="133"/>
      <c r="I448" s="19" t="s">
        <v>25</v>
      </c>
      <c r="J448" s="41" t="s">
        <v>25</v>
      </c>
      <c r="K448" s="41" t="s">
        <v>25</v>
      </c>
      <c r="L448" s="41" t="s">
        <v>25</v>
      </c>
      <c r="M448" s="41" t="s">
        <v>25</v>
      </c>
      <c r="N448" s="41" t="s">
        <v>25</v>
      </c>
      <c r="O448" s="19">
        <v>2036.24</v>
      </c>
      <c r="P448" s="35"/>
      <c r="Q448" s="138"/>
      <c r="R448" s="138">
        <f t="shared" si="149"/>
        <v>1.0339989392213098</v>
      </c>
      <c r="S448" s="138">
        <f t="shared" si="150"/>
        <v>0.3636664302758007</v>
      </c>
    </row>
    <row r="449" spans="1:19" ht="19.5" customHeight="1" x14ac:dyDescent="0.25">
      <c r="A449" s="137"/>
      <c r="B449" s="137"/>
      <c r="C449" s="137"/>
      <c r="D449" s="136"/>
      <c r="E449" s="136"/>
      <c r="F449" s="40">
        <v>42917</v>
      </c>
      <c r="G449" s="40">
        <v>43100</v>
      </c>
      <c r="H449" s="137"/>
      <c r="I449" s="19" t="s">
        <v>25</v>
      </c>
      <c r="J449" s="41" t="s">
        <v>25</v>
      </c>
      <c r="K449" s="41" t="s">
        <v>25</v>
      </c>
      <c r="L449" s="41" t="s">
        <v>25</v>
      </c>
      <c r="M449" s="41" t="s">
        <v>25</v>
      </c>
      <c r="N449" s="41" t="s">
        <v>25</v>
      </c>
      <c r="O449" s="19">
        <v>2105.4699999999998</v>
      </c>
      <c r="P449" s="35"/>
      <c r="Q449" s="139"/>
      <c r="R449" s="139"/>
      <c r="S449" s="139"/>
    </row>
    <row r="450" spans="1:19" ht="19.5" customHeight="1" x14ac:dyDescent="0.25">
      <c r="A450" s="133" t="s">
        <v>22</v>
      </c>
      <c r="B450" s="133" t="s">
        <v>31</v>
      </c>
      <c r="C450" s="133" t="s">
        <v>32</v>
      </c>
      <c r="D450" s="135">
        <v>42706</v>
      </c>
      <c r="E450" s="135" t="s">
        <v>754</v>
      </c>
      <c r="F450" s="40">
        <v>42736</v>
      </c>
      <c r="G450" s="40">
        <v>42916</v>
      </c>
      <c r="H450" s="133"/>
      <c r="I450" s="19">
        <v>5269.81</v>
      </c>
      <c r="J450" s="41" t="s">
        <v>25</v>
      </c>
      <c r="K450" s="41" t="s">
        <v>25</v>
      </c>
      <c r="L450" s="41" t="s">
        <v>25</v>
      </c>
      <c r="M450" s="41" t="s">
        <v>25</v>
      </c>
      <c r="N450" s="41" t="s">
        <v>25</v>
      </c>
      <c r="O450" s="19" t="s">
        <v>25</v>
      </c>
      <c r="P450" s="133" t="s">
        <v>79</v>
      </c>
      <c r="Q450" s="138">
        <f t="shared" si="148"/>
        <v>1</v>
      </c>
      <c r="R450" s="138"/>
      <c r="S450" s="138"/>
    </row>
    <row r="451" spans="1:19" ht="19.5" customHeight="1" x14ac:dyDescent="0.25">
      <c r="A451" s="137"/>
      <c r="B451" s="137"/>
      <c r="C451" s="137"/>
      <c r="D451" s="136"/>
      <c r="E451" s="136"/>
      <c r="F451" s="40">
        <v>42917</v>
      </c>
      <c r="G451" s="40">
        <v>43100</v>
      </c>
      <c r="H451" s="137"/>
      <c r="I451" s="19">
        <v>5269.81</v>
      </c>
      <c r="J451" s="41" t="s">
        <v>25</v>
      </c>
      <c r="K451" s="41" t="s">
        <v>25</v>
      </c>
      <c r="L451" s="41" t="s">
        <v>25</v>
      </c>
      <c r="M451" s="41" t="s">
        <v>25</v>
      </c>
      <c r="N451" s="41" t="s">
        <v>25</v>
      </c>
      <c r="O451" s="19" t="s">
        <v>25</v>
      </c>
      <c r="P451" s="137" t="s">
        <v>33</v>
      </c>
      <c r="Q451" s="139"/>
      <c r="R451" s="139"/>
      <c r="S451" s="139"/>
    </row>
    <row r="452" spans="1:19" ht="19.5" customHeight="1" x14ac:dyDescent="0.25">
      <c r="A452" s="133" t="s">
        <v>22</v>
      </c>
      <c r="B452" s="133" t="s">
        <v>34</v>
      </c>
      <c r="C452" s="133" t="s">
        <v>32</v>
      </c>
      <c r="D452" s="135">
        <v>42706</v>
      </c>
      <c r="E452" s="135" t="s">
        <v>754</v>
      </c>
      <c r="F452" s="40">
        <v>42736</v>
      </c>
      <c r="G452" s="40">
        <v>42916</v>
      </c>
      <c r="H452" s="133"/>
      <c r="I452" s="19">
        <v>5558.49</v>
      </c>
      <c r="J452" s="41" t="s">
        <v>25</v>
      </c>
      <c r="K452" s="41" t="s">
        <v>25</v>
      </c>
      <c r="L452" s="41" t="s">
        <v>25</v>
      </c>
      <c r="M452" s="41" t="s">
        <v>25</v>
      </c>
      <c r="N452" s="41" t="s">
        <v>25</v>
      </c>
      <c r="O452" s="19" t="s">
        <v>25</v>
      </c>
      <c r="P452" s="133" t="s">
        <v>79</v>
      </c>
      <c r="Q452" s="138">
        <f t="shared" si="148"/>
        <v>1.0023009846199238</v>
      </c>
      <c r="R452" s="138"/>
      <c r="S452" s="138"/>
    </row>
    <row r="453" spans="1:19" ht="19.5" customHeight="1" x14ac:dyDescent="0.25">
      <c r="A453" s="134"/>
      <c r="B453" s="134"/>
      <c r="C453" s="134"/>
      <c r="D453" s="136"/>
      <c r="E453" s="136"/>
      <c r="F453" s="40">
        <v>42917</v>
      </c>
      <c r="G453" s="40">
        <v>43100</v>
      </c>
      <c r="H453" s="137"/>
      <c r="I453" s="19">
        <v>5571.28</v>
      </c>
      <c r="J453" s="41" t="s">
        <v>25</v>
      </c>
      <c r="K453" s="41" t="s">
        <v>25</v>
      </c>
      <c r="L453" s="41" t="s">
        <v>25</v>
      </c>
      <c r="M453" s="41" t="s">
        <v>25</v>
      </c>
      <c r="N453" s="41" t="s">
        <v>25</v>
      </c>
      <c r="O453" s="19" t="s">
        <v>25</v>
      </c>
      <c r="P453" s="134"/>
      <c r="Q453" s="139"/>
      <c r="R453" s="139"/>
      <c r="S453" s="139"/>
    </row>
    <row r="454" spans="1:19" ht="19.5" customHeight="1" x14ac:dyDescent="0.25">
      <c r="A454" s="134"/>
      <c r="B454" s="134"/>
      <c r="C454" s="134"/>
      <c r="D454" s="135">
        <v>42723</v>
      </c>
      <c r="E454" s="135" t="s">
        <v>753</v>
      </c>
      <c r="F454" s="40">
        <v>42736</v>
      </c>
      <c r="G454" s="40">
        <v>42916</v>
      </c>
      <c r="H454" s="133"/>
      <c r="I454" s="19" t="s">
        <v>25</v>
      </c>
      <c r="J454" s="41" t="s">
        <v>25</v>
      </c>
      <c r="K454" s="41" t="s">
        <v>25</v>
      </c>
      <c r="L454" s="41" t="s">
        <v>25</v>
      </c>
      <c r="M454" s="41" t="s">
        <v>25</v>
      </c>
      <c r="N454" s="41" t="s">
        <v>25</v>
      </c>
      <c r="O454" s="19">
        <v>2036.2</v>
      </c>
      <c r="P454" s="134"/>
      <c r="Q454" s="138"/>
      <c r="R454" s="138">
        <f t="shared" si="149"/>
        <v>1</v>
      </c>
      <c r="S454" s="138">
        <f>O455/(I453)</f>
        <v>0.36548154104622277</v>
      </c>
    </row>
    <row r="455" spans="1:19" ht="19.5" customHeight="1" x14ac:dyDescent="0.25">
      <c r="A455" s="137"/>
      <c r="B455" s="137"/>
      <c r="C455" s="137"/>
      <c r="D455" s="136"/>
      <c r="E455" s="136"/>
      <c r="F455" s="40">
        <v>42917</v>
      </c>
      <c r="G455" s="40">
        <v>43100</v>
      </c>
      <c r="H455" s="137"/>
      <c r="I455" s="19" t="s">
        <v>25</v>
      </c>
      <c r="J455" s="41" t="s">
        <v>25</v>
      </c>
      <c r="K455" s="41" t="s">
        <v>25</v>
      </c>
      <c r="L455" s="41" t="s">
        <v>25</v>
      </c>
      <c r="M455" s="41" t="s">
        <v>25</v>
      </c>
      <c r="N455" s="41" t="s">
        <v>25</v>
      </c>
      <c r="O455" s="19">
        <v>2036.2</v>
      </c>
      <c r="P455" s="137"/>
      <c r="Q455" s="139"/>
      <c r="R455" s="139"/>
      <c r="S455" s="139"/>
    </row>
    <row r="456" spans="1:19" ht="19.5" customHeight="1" x14ac:dyDescent="0.25">
      <c r="A456" s="133" t="s">
        <v>22</v>
      </c>
      <c r="B456" s="133" t="s">
        <v>35</v>
      </c>
      <c r="C456" s="133" t="s">
        <v>32</v>
      </c>
      <c r="D456" s="135">
        <v>42706</v>
      </c>
      <c r="E456" s="135" t="s">
        <v>754</v>
      </c>
      <c r="F456" s="40">
        <v>42736</v>
      </c>
      <c r="G456" s="40">
        <v>42916</v>
      </c>
      <c r="H456" s="133"/>
      <c r="I456" s="19">
        <v>6509.67</v>
      </c>
      <c r="J456" s="41" t="s">
        <v>25</v>
      </c>
      <c r="K456" s="41" t="s">
        <v>25</v>
      </c>
      <c r="L456" s="41" t="s">
        <v>25</v>
      </c>
      <c r="M456" s="41" t="s">
        <v>25</v>
      </c>
      <c r="N456" s="41" t="s">
        <v>25</v>
      </c>
      <c r="O456" s="19" t="s">
        <v>25</v>
      </c>
      <c r="P456" s="133" t="s">
        <v>79</v>
      </c>
      <c r="Q456" s="138">
        <f t="shared" si="148"/>
        <v>1.0214066150818706</v>
      </c>
      <c r="R456" s="138"/>
      <c r="S456" s="138"/>
    </row>
    <row r="457" spans="1:19" ht="19.5" customHeight="1" x14ac:dyDescent="0.25">
      <c r="A457" s="134"/>
      <c r="B457" s="134"/>
      <c r="C457" s="134"/>
      <c r="D457" s="136"/>
      <c r="E457" s="136"/>
      <c r="F457" s="40">
        <v>42917</v>
      </c>
      <c r="G457" s="40">
        <v>43100</v>
      </c>
      <c r="H457" s="137"/>
      <c r="I457" s="19">
        <v>6649.02</v>
      </c>
      <c r="J457" s="41" t="s">
        <v>25</v>
      </c>
      <c r="K457" s="41" t="s">
        <v>25</v>
      </c>
      <c r="L457" s="41" t="s">
        <v>25</v>
      </c>
      <c r="M457" s="41" t="s">
        <v>25</v>
      </c>
      <c r="N457" s="41" t="s">
        <v>25</v>
      </c>
      <c r="O457" s="19" t="s">
        <v>25</v>
      </c>
      <c r="P457" s="134"/>
      <c r="Q457" s="139"/>
      <c r="R457" s="139"/>
      <c r="S457" s="139"/>
    </row>
    <row r="458" spans="1:19" ht="19.5" customHeight="1" x14ac:dyDescent="0.25">
      <c r="A458" s="134"/>
      <c r="B458" s="134"/>
      <c r="C458" s="134"/>
      <c r="D458" s="135">
        <v>42723</v>
      </c>
      <c r="E458" s="135" t="s">
        <v>753</v>
      </c>
      <c r="F458" s="40">
        <v>42736</v>
      </c>
      <c r="G458" s="40">
        <v>42916</v>
      </c>
      <c r="H458" s="133"/>
      <c r="I458" s="19" t="s">
        <v>25</v>
      </c>
      <c r="J458" s="41" t="s">
        <v>25</v>
      </c>
      <c r="K458" s="41" t="s">
        <v>25</v>
      </c>
      <c r="L458" s="41" t="s">
        <v>25</v>
      </c>
      <c r="M458" s="41" t="s">
        <v>25</v>
      </c>
      <c r="N458" s="41" t="s">
        <v>25</v>
      </c>
      <c r="O458" s="19">
        <v>2495.21</v>
      </c>
      <c r="P458" s="134"/>
      <c r="Q458" s="138"/>
      <c r="R458" s="138">
        <f t="shared" si="149"/>
        <v>1</v>
      </c>
      <c r="S458" s="138">
        <f>O459/(I457)</f>
        <v>0.3752748525346592</v>
      </c>
    </row>
    <row r="459" spans="1:19" ht="19.5" customHeight="1" x14ac:dyDescent="0.25">
      <c r="A459" s="137"/>
      <c r="B459" s="137"/>
      <c r="C459" s="137"/>
      <c r="D459" s="136"/>
      <c r="E459" s="136"/>
      <c r="F459" s="40">
        <v>42917</v>
      </c>
      <c r="G459" s="40">
        <v>43100</v>
      </c>
      <c r="H459" s="137"/>
      <c r="I459" s="19" t="s">
        <v>25</v>
      </c>
      <c r="J459" s="41" t="s">
        <v>25</v>
      </c>
      <c r="K459" s="41" t="s">
        <v>25</v>
      </c>
      <c r="L459" s="41" t="s">
        <v>25</v>
      </c>
      <c r="M459" s="41" t="s">
        <v>25</v>
      </c>
      <c r="N459" s="41" t="s">
        <v>25</v>
      </c>
      <c r="O459" s="19">
        <v>2495.21</v>
      </c>
      <c r="P459" s="137"/>
      <c r="Q459" s="139"/>
      <c r="R459" s="139"/>
      <c r="S459" s="139"/>
    </row>
    <row r="460" spans="1:19" ht="19.5" customHeight="1" x14ac:dyDescent="0.25">
      <c r="A460" s="133" t="s">
        <v>22</v>
      </c>
      <c r="B460" s="133" t="s">
        <v>36</v>
      </c>
      <c r="C460" s="133" t="s">
        <v>37</v>
      </c>
      <c r="D460" s="135">
        <v>42706</v>
      </c>
      <c r="E460" s="135" t="s">
        <v>752</v>
      </c>
      <c r="F460" s="40">
        <v>42736</v>
      </c>
      <c r="G460" s="40">
        <v>42916</v>
      </c>
      <c r="H460" s="133"/>
      <c r="I460" s="19">
        <v>3428.49</v>
      </c>
      <c r="J460" s="41" t="s">
        <v>25</v>
      </c>
      <c r="K460" s="41" t="s">
        <v>25</v>
      </c>
      <c r="L460" s="41" t="s">
        <v>25</v>
      </c>
      <c r="M460" s="41" t="s">
        <v>25</v>
      </c>
      <c r="N460" s="41" t="s">
        <v>25</v>
      </c>
      <c r="O460" s="19" t="s">
        <v>25</v>
      </c>
      <c r="P460" s="42"/>
      <c r="Q460" s="138">
        <f t="shared" si="148"/>
        <v>1.0043313528696307</v>
      </c>
      <c r="R460" s="138"/>
      <c r="S460" s="138"/>
    </row>
    <row r="461" spans="1:19" ht="19.5" customHeight="1" x14ac:dyDescent="0.25">
      <c r="A461" s="134"/>
      <c r="B461" s="134"/>
      <c r="C461" s="134"/>
      <c r="D461" s="136"/>
      <c r="E461" s="136"/>
      <c r="F461" s="40">
        <v>42917</v>
      </c>
      <c r="G461" s="40">
        <v>43100</v>
      </c>
      <c r="H461" s="137"/>
      <c r="I461" s="19">
        <v>3443.34</v>
      </c>
      <c r="J461" s="41" t="s">
        <v>25</v>
      </c>
      <c r="K461" s="41" t="s">
        <v>25</v>
      </c>
      <c r="L461" s="41" t="s">
        <v>25</v>
      </c>
      <c r="M461" s="41" t="s">
        <v>25</v>
      </c>
      <c r="N461" s="41" t="s">
        <v>25</v>
      </c>
      <c r="O461" s="19" t="s">
        <v>25</v>
      </c>
      <c r="P461" s="42"/>
      <c r="Q461" s="139"/>
      <c r="R461" s="139"/>
      <c r="S461" s="139"/>
    </row>
    <row r="462" spans="1:19" ht="19.5" customHeight="1" x14ac:dyDescent="0.25">
      <c r="A462" s="134"/>
      <c r="B462" s="134"/>
      <c r="C462" s="134"/>
      <c r="D462" s="135">
        <v>42723</v>
      </c>
      <c r="E462" s="135" t="s">
        <v>753</v>
      </c>
      <c r="F462" s="40">
        <v>42736</v>
      </c>
      <c r="G462" s="40">
        <v>42916</v>
      </c>
      <c r="H462" s="133"/>
      <c r="I462" s="19" t="s">
        <v>25</v>
      </c>
      <c r="J462" s="41" t="s">
        <v>25</v>
      </c>
      <c r="K462" s="41" t="s">
        <v>25</v>
      </c>
      <c r="L462" s="41" t="s">
        <v>25</v>
      </c>
      <c r="M462" s="41" t="s">
        <v>25</v>
      </c>
      <c r="N462" s="41" t="s">
        <v>25</v>
      </c>
      <c r="O462" s="19">
        <v>2034.81</v>
      </c>
      <c r="P462" s="42"/>
      <c r="Q462" s="138"/>
      <c r="R462" s="138">
        <f t="shared" si="149"/>
        <v>1.0339982602798294</v>
      </c>
      <c r="S462" s="138">
        <f t="shared" si="150"/>
        <v>0.51782350069448724</v>
      </c>
    </row>
    <row r="463" spans="1:19" ht="19.5" customHeight="1" x14ac:dyDescent="0.25">
      <c r="A463" s="137"/>
      <c r="B463" s="137"/>
      <c r="C463" s="137"/>
      <c r="D463" s="136"/>
      <c r="E463" s="136"/>
      <c r="F463" s="40">
        <v>42917</v>
      </c>
      <c r="G463" s="40">
        <v>43100</v>
      </c>
      <c r="H463" s="137"/>
      <c r="I463" s="19" t="s">
        <v>25</v>
      </c>
      <c r="J463" s="41" t="s">
        <v>25</v>
      </c>
      <c r="K463" s="41" t="s">
        <v>25</v>
      </c>
      <c r="L463" s="41" t="s">
        <v>25</v>
      </c>
      <c r="M463" s="41" t="s">
        <v>25</v>
      </c>
      <c r="N463" s="41" t="s">
        <v>25</v>
      </c>
      <c r="O463" s="19">
        <v>2103.9899999999998</v>
      </c>
      <c r="P463" s="42"/>
      <c r="Q463" s="139"/>
      <c r="R463" s="139"/>
      <c r="S463" s="139"/>
    </row>
    <row r="464" spans="1:19" ht="19.5" customHeight="1" x14ac:dyDescent="0.25">
      <c r="A464" s="133" t="s">
        <v>22</v>
      </c>
      <c r="B464" s="133" t="s">
        <v>38</v>
      </c>
      <c r="C464" s="133" t="s">
        <v>37</v>
      </c>
      <c r="D464" s="135">
        <v>42706</v>
      </c>
      <c r="E464" s="135" t="s">
        <v>752</v>
      </c>
      <c r="F464" s="40">
        <v>42736</v>
      </c>
      <c r="G464" s="40">
        <v>42916</v>
      </c>
      <c r="H464" s="133"/>
      <c r="I464" s="19">
        <v>3428.49</v>
      </c>
      <c r="J464" s="41" t="s">
        <v>25</v>
      </c>
      <c r="K464" s="41" t="s">
        <v>25</v>
      </c>
      <c r="L464" s="41" t="s">
        <v>25</v>
      </c>
      <c r="M464" s="41" t="s">
        <v>25</v>
      </c>
      <c r="N464" s="41" t="s">
        <v>25</v>
      </c>
      <c r="O464" s="19" t="s">
        <v>25</v>
      </c>
      <c r="P464" s="42"/>
      <c r="Q464" s="138">
        <f t="shared" si="148"/>
        <v>1.0043313528696307</v>
      </c>
      <c r="R464" s="138"/>
      <c r="S464" s="138"/>
    </row>
    <row r="465" spans="1:19" ht="19.5" customHeight="1" x14ac:dyDescent="0.25">
      <c r="A465" s="134"/>
      <c r="B465" s="134"/>
      <c r="C465" s="134"/>
      <c r="D465" s="136"/>
      <c r="E465" s="136"/>
      <c r="F465" s="40">
        <v>42917</v>
      </c>
      <c r="G465" s="40">
        <v>43100</v>
      </c>
      <c r="H465" s="137"/>
      <c r="I465" s="19">
        <v>3443.34</v>
      </c>
      <c r="J465" s="41" t="s">
        <v>25</v>
      </c>
      <c r="K465" s="41" t="s">
        <v>25</v>
      </c>
      <c r="L465" s="41" t="s">
        <v>25</v>
      </c>
      <c r="M465" s="41" t="s">
        <v>25</v>
      </c>
      <c r="N465" s="41" t="s">
        <v>25</v>
      </c>
      <c r="O465" s="19" t="s">
        <v>25</v>
      </c>
      <c r="P465" s="42"/>
      <c r="Q465" s="139"/>
      <c r="R465" s="139"/>
      <c r="S465" s="139"/>
    </row>
    <row r="466" spans="1:19" ht="19.5" customHeight="1" x14ac:dyDescent="0.25">
      <c r="A466" s="134"/>
      <c r="B466" s="134"/>
      <c r="C466" s="134"/>
      <c r="D466" s="135">
        <v>42723</v>
      </c>
      <c r="E466" s="135" t="s">
        <v>753</v>
      </c>
      <c r="F466" s="40">
        <v>42736</v>
      </c>
      <c r="G466" s="40">
        <v>42916</v>
      </c>
      <c r="H466" s="133"/>
      <c r="I466" s="19" t="s">
        <v>25</v>
      </c>
      <c r="J466" s="41" t="s">
        <v>25</v>
      </c>
      <c r="K466" s="41" t="s">
        <v>25</v>
      </c>
      <c r="L466" s="41" t="s">
        <v>25</v>
      </c>
      <c r="M466" s="41" t="s">
        <v>25</v>
      </c>
      <c r="N466" s="41" t="s">
        <v>25</v>
      </c>
      <c r="O466" s="19">
        <v>2104.6799999999998</v>
      </c>
      <c r="P466" s="42"/>
      <c r="Q466" s="138"/>
      <c r="R466" s="138">
        <f t="shared" si="149"/>
        <v>1.034000418115818</v>
      </c>
      <c r="S466" s="138">
        <f t="shared" si="150"/>
        <v>0.53560530950782603</v>
      </c>
    </row>
    <row r="467" spans="1:19" ht="19.5" customHeight="1" x14ac:dyDescent="0.25">
      <c r="A467" s="137"/>
      <c r="B467" s="137"/>
      <c r="C467" s="137"/>
      <c r="D467" s="136"/>
      <c r="E467" s="136"/>
      <c r="F467" s="40">
        <v>42917</v>
      </c>
      <c r="G467" s="40">
        <v>43100</v>
      </c>
      <c r="H467" s="137"/>
      <c r="I467" s="19" t="s">
        <v>25</v>
      </c>
      <c r="J467" s="41" t="s">
        <v>25</v>
      </c>
      <c r="K467" s="41" t="s">
        <v>25</v>
      </c>
      <c r="L467" s="41" t="s">
        <v>25</v>
      </c>
      <c r="M467" s="41" t="s">
        <v>25</v>
      </c>
      <c r="N467" s="41" t="s">
        <v>25</v>
      </c>
      <c r="O467" s="19">
        <v>2176.2399999999998</v>
      </c>
      <c r="P467" s="42"/>
      <c r="Q467" s="139"/>
      <c r="R467" s="139"/>
      <c r="S467" s="139"/>
    </row>
    <row r="468" spans="1:19" ht="19.5" customHeight="1" x14ac:dyDescent="0.25">
      <c r="A468" s="133" t="s">
        <v>22</v>
      </c>
      <c r="B468" s="133" t="s">
        <v>39</v>
      </c>
      <c r="C468" s="133" t="s">
        <v>37</v>
      </c>
      <c r="D468" s="135">
        <v>42706</v>
      </c>
      <c r="E468" s="135" t="s">
        <v>752</v>
      </c>
      <c r="F468" s="40">
        <v>42736</v>
      </c>
      <c r="G468" s="40">
        <v>42916</v>
      </c>
      <c r="H468" s="133"/>
      <c r="I468" s="19">
        <v>3428.49</v>
      </c>
      <c r="J468" s="32" t="s">
        <v>25</v>
      </c>
      <c r="K468" s="32" t="s">
        <v>25</v>
      </c>
      <c r="L468" s="32" t="s">
        <v>25</v>
      </c>
      <c r="M468" s="32" t="s">
        <v>25</v>
      </c>
      <c r="N468" s="32" t="s">
        <v>25</v>
      </c>
      <c r="O468" s="19" t="s">
        <v>25</v>
      </c>
      <c r="P468" s="42"/>
      <c r="Q468" s="138">
        <f t="shared" si="148"/>
        <v>1.0043313528696307</v>
      </c>
      <c r="R468" s="138"/>
      <c r="S468" s="138"/>
    </row>
    <row r="469" spans="1:19" ht="19.5" customHeight="1" x14ac:dyDescent="0.25">
      <c r="A469" s="134"/>
      <c r="B469" s="134"/>
      <c r="C469" s="134"/>
      <c r="D469" s="136"/>
      <c r="E469" s="136"/>
      <c r="F469" s="40">
        <v>42917</v>
      </c>
      <c r="G469" s="40">
        <v>43100</v>
      </c>
      <c r="H469" s="137"/>
      <c r="I469" s="19">
        <v>3443.34</v>
      </c>
      <c r="J469" s="32" t="s">
        <v>25</v>
      </c>
      <c r="K469" s="32" t="s">
        <v>25</v>
      </c>
      <c r="L469" s="32" t="s">
        <v>25</v>
      </c>
      <c r="M469" s="32" t="s">
        <v>25</v>
      </c>
      <c r="N469" s="32" t="s">
        <v>25</v>
      </c>
      <c r="O469" s="19" t="s">
        <v>25</v>
      </c>
      <c r="P469" s="42"/>
      <c r="Q469" s="139"/>
      <c r="R469" s="139"/>
      <c r="S469" s="139"/>
    </row>
    <row r="470" spans="1:19" ht="19.5" customHeight="1" x14ac:dyDescent="0.25">
      <c r="A470" s="134"/>
      <c r="B470" s="134"/>
      <c r="C470" s="134"/>
      <c r="D470" s="135">
        <v>42723</v>
      </c>
      <c r="E470" s="135" t="s">
        <v>753</v>
      </c>
      <c r="F470" s="40">
        <v>42736</v>
      </c>
      <c r="G470" s="40">
        <v>42916</v>
      </c>
      <c r="H470" s="133"/>
      <c r="I470" s="19" t="s">
        <v>25</v>
      </c>
      <c r="J470" s="32" t="s">
        <v>25</v>
      </c>
      <c r="K470" s="32" t="s">
        <v>25</v>
      </c>
      <c r="L470" s="32" t="s">
        <v>25</v>
      </c>
      <c r="M470" s="32" t="s">
        <v>25</v>
      </c>
      <c r="N470" s="32" t="s">
        <v>25</v>
      </c>
      <c r="O470" s="19">
        <v>2186.39</v>
      </c>
      <c r="P470" s="42"/>
      <c r="Q470" s="138"/>
      <c r="R470" s="138">
        <f t="shared" si="149"/>
        <v>1.0340012532073419</v>
      </c>
      <c r="S470" s="138">
        <f t="shared" si="150"/>
        <v>0.55639956593189521</v>
      </c>
    </row>
    <row r="471" spans="1:19" ht="19.5" customHeight="1" x14ac:dyDescent="0.25">
      <c r="A471" s="137"/>
      <c r="B471" s="137"/>
      <c r="C471" s="137"/>
      <c r="D471" s="136"/>
      <c r="E471" s="136"/>
      <c r="F471" s="40">
        <v>42917</v>
      </c>
      <c r="G471" s="40">
        <v>43100</v>
      </c>
      <c r="H471" s="137"/>
      <c r="I471" s="19" t="s">
        <v>25</v>
      </c>
      <c r="J471" s="32" t="s">
        <v>25</v>
      </c>
      <c r="K471" s="32" t="s">
        <v>25</v>
      </c>
      <c r="L471" s="32" t="s">
        <v>25</v>
      </c>
      <c r="M471" s="32" t="s">
        <v>25</v>
      </c>
      <c r="N471" s="32" t="s">
        <v>25</v>
      </c>
      <c r="O471" s="19">
        <v>2260.73</v>
      </c>
      <c r="P471" s="42"/>
      <c r="Q471" s="139"/>
      <c r="R471" s="139"/>
      <c r="S471" s="139"/>
    </row>
    <row r="472" spans="1:19" ht="19.5" customHeight="1" x14ac:dyDescent="0.25">
      <c r="A472" s="133" t="s">
        <v>22</v>
      </c>
      <c r="B472" s="133" t="s">
        <v>40</v>
      </c>
      <c r="C472" s="133" t="s">
        <v>41</v>
      </c>
      <c r="D472" s="135">
        <v>42706</v>
      </c>
      <c r="E472" s="135" t="s">
        <v>615</v>
      </c>
      <c r="F472" s="40">
        <v>42736</v>
      </c>
      <c r="G472" s="40">
        <v>42916</v>
      </c>
      <c r="H472" s="133"/>
      <c r="I472" s="19">
        <v>3502.12</v>
      </c>
      <c r="J472" s="32" t="s">
        <v>25</v>
      </c>
      <c r="K472" s="32" t="s">
        <v>25</v>
      </c>
      <c r="L472" s="32" t="s">
        <v>25</v>
      </c>
      <c r="M472" s="32" t="s">
        <v>25</v>
      </c>
      <c r="N472" s="32" t="s">
        <v>25</v>
      </c>
      <c r="O472" s="19" t="s">
        <v>25</v>
      </c>
      <c r="P472" s="133" t="s">
        <v>79</v>
      </c>
      <c r="Q472" s="138">
        <f t="shared" si="148"/>
        <v>1.0062076684979384</v>
      </c>
      <c r="R472" s="138"/>
      <c r="S472" s="138"/>
    </row>
    <row r="473" spans="1:19" ht="19.5" customHeight="1" x14ac:dyDescent="0.25">
      <c r="A473" s="134"/>
      <c r="B473" s="134"/>
      <c r="C473" s="134"/>
      <c r="D473" s="136"/>
      <c r="E473" s="136"/>
      <c r="F473" s="40">
        <v>42917</v>
      </c>
      <c r="G473" s="40">
        <v>43100</v>
      </c>
      <c r="H473" s="137"/>
      <c r="I473" s="19">
        <v>3523.86</v>
      </c>
      <c r="J473" s="32" t="s">
        <v>25</v>
      </c>
      <c r="K473" s="32" t="s">
        <v>25</v>
      </c>
      <c r="L473" s="32" t="s">
        <v>25</v>
      </c>
      <c r="M473" s="32" t="s">
        <v>25</v>
      </c>
      <c r="N473" s="32" t="s">
        <v>25</v>
      </c>
      <c r="O473" s="19" t="s">
        <v>25</v>
      </c>
      <c r="P473" s="134"/>
      <c r="Q473" s="139"/>
      <c r="R473" s="139"/>
      <c r="S473" s="139"/>
    </row>
    <row r="474" spans="1:19" ht="19.5" customHeight="1" x14ac:dyDescent="0.25">
      <c r="A474" s="134"/>
      <c r="B474" s="134"/>
      <c r="C474" s="134"/>
      <c r="D474" s="135">
        <v>42723</v>
      </c>
      <c r="E474" s="135" t="s">
        <v>753</v>
      </c>
      <c r="F474" s="40">
        <v>42736</v>
      </c>
      <c r="G474" s="40">
        <v>42916</v>
      </c>
      <c r="H474" s="133"/>
      <c r="I474" s="19" t="s">
        <v>25</v>
      </c>
      <c r="J474" s="32" t="s">
        <v>25</v>
      </c>
      <c r="K474" s="32" t="s">
        <v>25</v>
      </c>
      <c r="L474" s="32" t="s">
        <v>25</v>
      </c>
      <c r="M474" s="32" t="s">
        <v>25</v>
      </c>
      <c r="N474" s="32" t="s">
        <v>25</v>
      </c>
      <c r="O474" s="19">
        <v>2495.21</v>
      </c>
      <c r="P474" s="134"/>
      <c r="Q474" s="138"/>
      <c r="R474" s="138">
        <f t="shared" si="149"/>
        <v>1</v>
      </c>
      <c r="S474" s="138">
        <f>O475/(I473)</f>
        <v>0.70808999222443569</v>
      </c>
    </row>
    <row r="475" spans="1:19" ht="19.5" customHeight="1" x14ac:dyDescent="0.25">
      <c r="A475" s="137"/>
      <c r="B475" s="137"/>
      <c r="C475" s="137"/>
      <c r="D475" s="136"/>
      <c r="E475" s="136"/>
      <c r="F475" s="40">
        <v>42917</v>
      </c>
      <c r="G475" s="40">
        <v>43100</v>
      </c>
      <c r="H475" s="137"/>
      <c r="I475" s="19" t="s">
        <v>25</v>
      </c>
      <c r="J475" s="32" t="s">
        <v>25</v>
      </c>
      <c r="K475" s="32" t="s">
        <v>25</v>
      </c>
      <c r="L475" s="32" t="s">
        <v>25</v>
      </c>
      <c r="M475" s="32" t="s">
        <v>25</v>
      </c>
      <c r="N475" s="32" t="s">
        <v>25</v>
      </c>
      <c r="O475" s="19">
        <v>2495.21</v>
      </c>
      <c r="P475" s="137"/>
      <c r="Q475" s="139"/>
      <c r="R475" s="139"/>
      <c r="S475" s="139"/>
    </row>
    <row r="476" spans="1:19" ht="19.5" customHeight="1" x14ac:dyDescent="0.25">
      <c r="A476" s="133" t="s">
        <v>22</v>
      </c>
      <c r="B476" s="133" t="s">
        <v>42</v>
      </c>
      <c r="C476" s="133" t="s">
        <v>41</v>
      </c>
      <c r="D476" s="135">
        <v>42706</v>
      </c>
      <c r="E476" s="135" t="s">
        <v>615</v>
      </c>
      <c r="F476" s="40">
        <v>42736</v>
      </c>
      <c r="G476" s="40">
        <v>42916</v>
      </c>
      <c r="H476" s="133"/>
      <c r="I476" s="19">
        <v>3502.12</v>
      </c>
      <c r="J476" s="32" t="s">
        <v>25</v>
      </c>
      <c r="K476" s="32" t="s">
        <v>25</v>
      </c>
      <c r="L476" s="32" t="s">
        <v>25</v>
      </c>
      <c r="M476" s="32" t="s">
        <v>25</v>
      </c>
      <c r="N476" s="32" t="s">
        <v>25</v>
      </c>
      <c r="O476" s="19" t="s">
        <v>25</v>
      </c>
      <c r="P476" s="133" t="s">
        <v>79</v>
      </c>
      <c r="Q476" s="138">
        <f t="shared" si="148"/>
        <v>1.0062076684979384</v>
      </c>
      <c r="R476" s="138"/>
      <c r="S476" s="138"/>
    </row>
    <row r="477" spans="1:19" ht="19.5" customHeight="1" x14ac:dyDescent="0.25">
      <c r="A477" s="134"/>
      <c r="B477" s="134"/>
      <c r="C477" s="134"/>
      <c r="D477" s="136"/>
      <c r="E477" s="136"/>
      <c r="F477" s="40">
        <v>42917</v>
      </c>
      <c r="G477" s="40">
        <v>43100</v>
      </c>
      <c r="H477" s="137"/>
      <c r="I477" s="19">
        <v>3523.86</v>
      </c>
      <c r="J477" s="32" t="s">
        <v>25</v>
      </c>
      <c r="K477" s="32" t="s">
        <v>25</v>
      </c>
      <c r="L477" s="32" t="s">
        <v>25</v>
      </c>
      <c r="M477" s="32" t="s">
        <v>25</v>
      </c>
      <c r="N477" s="32" t="s">
        <v>25</v>
      </c>
      <c r="O477" s="19" t="s">
        <v>25</v>
      </c>
      <c r="P477" s="134"/>
      <c r="Q477" s="139"/>
      <c r="R477" s="139"/>
      <c r="S477" s="139"/>
    </row>
    <row r="478" spans="1:19" ht="19.5" customHeight="1" x14ac:dyDescent="0.25">
      <c r="A478" s="134"/>
      <c r="B478" s="134"/>
      <c r="C478" s="134"/>
      <c r="D478" s="135">
        <v>42723</v>
      </c>
      <c r="E478" s="135" t="s">
        <v>753</v>
      </c>
      <c r="F478" s="40">
        <v>42736</v>
      </c>
      <c r="G478" s="40">
        <v>42916</v>
      </c>
      <c r="H478" s="133"/>
      <c r="I478" s="19" t="s">
        <v>25</v>
      </c>
      <c r="J478" s="32" t="s">
        <v>25</v>
      </c>
      <c r="K478" s="32" t="s">
        <v>25</v>
      </c>
      <c r="L478" s="32" t="s">
        <v>25</v>
      </c>
      <c r="M478" s="32" t="s">
        <v>25</v>
      </c>
      <c r="N478" s="32" t="s">
        <v>25</v>
      </c>
      <c r="O478" s="19">
        <v>2121.87</v>
      </c>
      <c r="P478" s="134"/>
      <c r="Q478" s="138"/>
      <c r="R478" s="138">
        <f t="shared" si="149"/>
        <v>1</v>
      </c>
      <c r="S478" s="138">
        <f>O479/(I477)</f>
        <v>0.60214367199604968</v>
      </c>
    </row>
    <row r="479" spans="1:19" ht="19.5" customHeight="1" x14ac:dyDescent="0.25">
      <c r="A479" s="137"/>
      <c r="B479" s="137"/>
      <c r="C479" s="137"/>
      <c r="D479" s="136"/>
      <c r="E479" s="136"/>
      <c r="F479" s="40">
        <v>42917</v>
      </c>
      <c r="G479" s="40">
        <v>43100</v>
      </c>
      <c r="H479" s="137"/>
      <c r="I479" s="19" t="s">
        <v>25</v>
      </c>
      <c r="J479" s="32" t="s">
        <v>25</v>
      </c>
      <c r="K479" s="32" t="s">
        <v>25</v>
      </c>
      <c r="L479" s="32" t="s">
        <v>25</v>
      </c>
      <c r="M479" s="32" t="s">
        <v>25</v>
      </c>
      <c r="N479" s="32" t="s">
        <v>25</v>
      </c>
      <c r="O479" s="19">
        <v>2121.87</v>
      </c>
      <c r="P479" s="137"/>
      <c r="Q479" s="139"/>
      <c r="R479" s="139"/>
      <c r="S479" s="139"/>
    </row>
    <row r="480" spans="1:19" ht="24.75" customHeight="1" x14ac:dyDescent="0.25">
      <c r="A480" s="133" t="s">
        <v>22</v>
      </c>
      <c r="B480" s="133" t="s">
        <v>55</v>
      </c>
      <c r="C480" s="161" t="s">
        <v>604</v>
      </c>
      <c r="D480" s="140">
        <v>42720</v>
      </c>
      <c r="E480" s="140" t="s">
        <v>595</v>
      </c>
      <c r="F480" s="40">
        <v>42736</v>
      </c>
      <c r="G480" s="40">
        <v>42916</v>
      </c>
      <c r="H480" s="133"/>
      <c r="I480" s="39">
        <v>2562.5</v>
      </c>
      <c r="J480" s="41" t="s">
        <v>25</v>
      </c>
      <c r="K480" s="41">
        <v>2716.88</v>
      </c>
      <c r="L480" s="41" t="s">
        <v>25</v>
      </c>
      <c r="M480" s="41" t="s">
        <v>25</v>
      </c>
      <c r="N480" s="41" t="s">
        <v>25</v>
      </c>
      <c r="O480" s="39" t="s">
        <v>25</v>
      </c>
      <c r="P480" s="151" t="s">
        <v>605</v>
      </c>
      <c r="Q480" s="138">
        <f t="shared" ref="Q480" si="151">I481/I480</f>
        <v>1.0334829268292685</v>
      </c>
      <c r="R480" s="138"/>
      <c r="S480" s="138"/>
    </row>
    <row r="481" spans="1:19" ht="24.75" customHeight="1" x14ac:dyDescent="0.25">
      <c r="A481" s="134"/>
      <c r="B481" s="134"/>
      <c r="C481" s="162"/>
      <c r="D481" s="140"/>
      <c r="E481" s="140"/>
      <c r="F481" s="40">
        <v>42917</v>
      </c>
      <c r="G481" s="40">
        <v>43100</v>
      </c>
      <c r="H481" s="137"/>
      <c r="I481" s="39">
        <v>2648.3</v>
      </c>
      <c r="J481" s="41" t="s">
        <v>25</v>
      </c>
      <c r="K481" s="41">
        <v>2779.37</v>
      </c>
      <c r="L481" s="41" t="s">
        <v>25</v>
      </c>
      <c r="M481" s="41" t="s">
        <v>25</v>
      </c>
      <c r="N481" s="41" t="s">
        <v>25</v>
      </c>
      <c r="O481" s="32" t="s">
        <v>25</v>
      </c>
      <c r="P481" s="164"/>
      <c r="Q481" s="139"/>
      <c r="R481" s="139"/>
      <c r="S481" s="139"/>
    </row>
    <row r="482" spans="1:19" ht="24.75" customHeight="1" x14ac:dyDescent="0.2">
      <c r="A482" s="134"/>
      <c r="B482" s="134"/>
      <c r="C482" s="162"/>
      <c r="D482" s="140">
        <v>42723</v>
      </c>
      <c r="E482" s="140" t="s">
        <v>749</v>
      </c>
      <c r="F482" s="40">
        <v>42736</v>
      </c>
      <c r="G482" s="40">
        <v>42916</v>
      </c>
      <c r="H482" s="77"/>
      <c r="I482" s="39" t="s">
        <v>25</v>
      </c>
      <c r="J482" s="41" t="s">
        <v>25</v>
      </c>
      <c r="K482" s="41" t="s">
        <v>25</v>
      </c>
      <c r="L482" s="41" t="s">
        <v>25</v>
      </c>
      <c r="M482" s="41" t="s">
        <v>25</v>
      </c>
      <c r="N482" s="41" t="s">
        <v>25</v>
      </c>
      <c r="O482" s="32">
        <v>2693.78</v>
      </c>
      <c r="P482" s="164"/>
      <c r="Q482" s="54"/>
      <c r="R482" s="54">
        <f t="shared" ref="R482" si="152">O483/O482</f>
        <v>1.0200016333924817</v>
      </c>
      <c r="S482" s="54">
        <f t="shared" ref="S482" si="153">O483/(I481*1.18)</f>
        <v>0.87925288816554514</v>
      </c>
    </row>
    <row r="483" spans="1:19" ht="24.75" customHeight="1" x14ac:dyDescent="0.2">
      <c r="A483" s="134"/>
      <c r="B483" s="134"/>
      <c r="C483" s="162"/>
      <c r="D483" s="140"/>
      <c r="E483" s="140"/>
      <c r="F483" s="40">
        <v>42917</v>
      </c>
      <c r="G483" s="40">
        <v>43100</v>
      </c>
      <c r="H483" s="77"/>
      <c r="I483" s="39" t="s">
        <v>25</v>
      </c>
      <c r="J483" s="41" t="s">
        <v>25</v>
      </c>
      <c r="K483" s="41" t="s">
        <v>25</v>
      </c>
      <c r="L483" s="41" t="s">
        <v>25</v>
      </c>
      <c r="M483" s="41" t="s">
        <v>25</v>
      </c>
      <c r="N483" s="41" t="s">
        <v>25</v>
      </c>
      <c r="O483" s="32">
        <v>2747.66</v>
      </c>
      <c r="P483" s="152"/>
      <c r="Q483" s="54"/>
      <c r="R483" s="54"/>
      <c r="S483" s="54"/>
    </row>
    <row r="484" spans="1:19" ht="19.5" customHeight="1" x14ac:dyDescent="0.25">
      <c r="A484" s="134"/>
      <c r="B484" s="134"/>
      <c r="C484" s="162"/>
      <c r="D484" s="140">
        <v>42720</v>
      </c>
      <c r="E484" s="140" t="s">
        <v>595</v>
      </c>
      <c r="F484" s="40">
        <v>42736</v>
      </c>
      <c r="G484" s="40">
        <v>42916</v>
      </c>
      <c r="H484" s="133"/>
      <c r="I484" s="39">
        <v>4796.83</v>
      </c>
      <c r="J484" s="41" t="s">
        <v>25</v>
      </c>
      <c r="K484" s="41">
        <v>4834.7</v>
      </c>
      <c r="L484" s="41" t="s">
        <v>25</v>
      </c>
      <c r="M484" s="41" t="s">
        <v>25</v>
      </c>
      <c r="N484" s="41" t="s">
        <v>25</v>
      </c>
      <c r="O484" s="19" t="s">
        <v>25</v>
      </c>
      <c r="P484" s="151" t="s">
        <v>606</v>
      </c>
      <c r="Q484" s="138">
        <f t="shared" ref="Q484" si="154">I485/I484</f>
        <v>1.0308036765947513</v>
      </c>
      <c r="R484" s="138"/>
      <c r="S484" s="138"/>
    </row>
    <row r="485" spans="1:19" ht="19.5" customHeight="1" x14ac:dyDescent="0.25">
      <c r="A485" s="137"/>
      <c r="B485" s="137"/>
      <c r="C485" s="163"/>
      <c r="D485" s="140"/>
      <c r="E485" s="140"/>
      <c r="F485" s="40">
        <v>42917</v>
      </c>
      <c r="G485" s="40">
        <v>43100</v>
      </c>
      <c r="H485" s="137"/>
      <c r="I485" s="39">
        <v>4944.59</v>
      </c>
      <c r="J485" s="41" t="s">
        <v>25</v>
      </c>
      <c r="K485" s="50">
        <v>5028.28</v>
      </c>
      <c r="L485" s="41" t="s">
        <v>25</v>
      </c>
      <c r="M485" s="41" t="s">
        <v>25</v>
      </c>
      <c r="N485" s="41" t="s">
        <v>25</v>
      </c>
      <c r="O485" s="19" t="s">
        <v>25</v>
      </c>
      <c r="P485" s="152"/>
      <c r="Q485" s="139"/>
      <c r="R485" s="139"/>
      <c r="S485" s="139"/>
    </row>
    <row r="486" spans="1:19" s="10" customFormat="1" ht="19.5" customHeight="1" x14ac:dyDescent="0.25">
      <c r="A486" s="46">
        <v>9</v>
      </c>
      <c r="B486" s="47" t="s">
        <v>223</v>
      </c>
      <c r="C486" s="58"/>
      <c r="D486" s="58"/>
      <c r="E486" s="58"/>
      <c r="F486" s="58"/>
      <c r="G486" s="58"/>
      <c r="H486" s="58"/>
      <c r="I486" s="58"/>
      <c r="J486" s="58"/>
      <c r="K486" s="58"/>
      <c r="L486" s="58"/>
      <c r="M486" s="9"/>
      <c r="N486" s="58"/>
      <c r="O486" s="58"/>
      <c r="P486" s="58"/>
      <c r="Q486" s="49"/>
      <c r="R486" s="49"/>
      <c r="S486" s="49"/>
    </row>
    <row r="487" spans="1:19" s="1" customFormat="1" ht="19.5" customHeight="1" x14ac:dyDescent="0.2">
      <c r="A487" s="133" t="s">
        <v>62</v>
      </c>
      <c r="B487" s="133" t="s">
        <v>101</v>
      </c>
      <c r="C487" s="133" t="s">
        <v>102</v>
      </c>
      <c r="D487" s="167">
        <v>42334</v>
      </c>
      <c r="E487" s="140" t="s">
        <v>543</v>
      </c>
      <c r="F487" s="45">
        <v>42736</v>
      </c>
      <c r="G487" s="45">
        <v>42916</v>
      </c>
      <c r="H487" s="133" t="s">
        <v>819</v>
      </c>
      <c r="I487" s="19">
        <v>1824.2</v>
      </c>
      <c r="J487" s="41" t="s">
        <v>25</v>
      </c>
      <c r="K487" s="41" t="s">
        <v>25</v>
      </c>
      <c r="L487" s="41" t="s">
        <v>25</v>
      </c>
      <c r="M487" s="41" t="s">
        <v>25</v>
      </c>
      <c r="N487" s="41" t="s">
        <v>25</v>
      </c>
      <c r="O487" s="41" t="s">
        <v>25</v>
      </c>
      <c r="P487" s="42"/>
      <c r="Q487" s="138">
        <f t="shared" ref="Q487:Q503" si="155">I488/I487</f>
        <v>1.0415086065124439</v>
      </c>
      <c r="R487" s="138"/>
      <c r="S487" s="138"/>
    </row>
    <row r="488" spans="1:19" s="1" customFormat="1" ht="19.5" customHeight="1" x14ac:dyDescent="0.2">
      <c r="A488" s="134"/>
      <c r="B488" s="134"/>
      <c r="C488" s="134"/>
      <c r="D488" s="167"/>
      <c r="E488" s="140"/>
      <c r="F488" s="45">
        <v>42917</v>
      </c>
      <c r="G488" s="45">
        <v>43100</v>
      </c>
      <c r="H488" s="137"/>
      <c r="I488" s="19">
        <v>1899.92</v>
      </c>
      <c r="J488" s="41" t="s">
        <v>25</v>
      </c>
      <c r="K488" s="41" t="s">
        <v>25</v>
      </c>
      <c r="L488" s="41" t="s">
        <v>25</v>
      </c>
      <c r="M488" s="41" t="s">
        <v>25</v>
      </c>
      <c r="N488" s="41" t="s">
        <v>25</v>
      </c>
      <c r="O488" s="41" t="s">
        <v>25</v>
      </c>
      <c r="P488" s="42"/>
      <c r="Q488" s="139"/>
      <c r="R488" s="139"/>
      <c r="S488" s="139"/>
    </row>
    <row r="489" spans="1:19" s="1" customFormat="1" ht="19.5" customHeight="1" x14ac:dyDescent="0.2">
      <c r="A489" s="134"/>
      <c r="B489" s="134"/>
      <c r="C489" s="134"/>
      <c r="D489" s="135">
        <v>42723</v>
      </c>
      <c r="E489" s="140" t="s">
        <v>820</v>
      </c>
      <c r="F489" s="45">
        <v>42736</v>
      </c>
      <c r="G489" s="45">
        <v>42916</v>
      </c>
      <c r="H489" s="133"/>
      <c r="I489" s="41" t="s">
        <v>25</v>
      </c>
      <c r="J489" s="41" t="s">
        <v>25</v>
      </c>
      <c r="K489" s="41" t="s">
        <v>25</v>
      </c>
      <c r="L489" s="41" t="s">
        <v>25</v>
      </c>
      <c r="M489" s="41" t="s">
        <v>25</v>
      </c>
      <c r="N489" s="41" t="s">
        <v>25</v>
      </c>
      <c r="O489" s="59">
        <v>2152.56</v>
      </c>
      <c r="P489" s="42"/>
      <c r="Q489" s="138"/>
      <c r="R489" s="138">
        <f t="shared" ref="R489:R505" si="156">O490/O489</f>
        <v>1.0415087152042219</v>
      </c>
      <c r="S489" s="138">
        <f t="shared" ref="S489:S505" si="157">O490/(I488*1.18)</f>
        <v>1.0000019626160888</v>
      </c>
    </row>
    <row r="490" spans="1:19" s="1" customFormat="1" ht="19.5" customHeight="1" x14ac:dyDescent="0.2">
      <c r="A490" s="137"/>
      <c r="B490" s="137"/>
      <c r="C490" s="137"/>
      <c r="D490" s="136"/>
      <c r="E490" s="140"/>
      <c r="F490" s="45">
        <v>42917</v>
      </c>
      <c r="G490" s="45">
        <v>43100</v>
      </c>
      <c r="H490" s="137"/>
      <c r="I490" s="41" t="s">
        <v>25</v>
      </c>
      <c r="J490" s="41" t="s">
        <v>25</v>
      </c>
      <c r="K490" s="41" t="s">
        <v>25</v>
      </c>
      <c r="L490" s="41" t="s">
        <v>25</v>
      </c>
      <c r="M490" s="41" t="s">
        <v>25</v>
      </c>
      <c r="N490" s="41" t="s">
        <v>25</v>
      </c>
      <c r="O490" s="59">
        <v>2241.91</v>
      </c>
      <c r="P490" s="42"/>
      <c r="Q490" s="139"/>
      <c r="R490" s="139"/>
      <c r="S490" s="139"/>
    </row>
    <row r="491" spans="1:19" s="1" customFormat="1" ht="19.5" customHeight="1" x14ac:dyDescent="0.2">
      <c r="A491" s="133" t="s">
        <v>62</v>
      </c>
      <c r="B491" s="133" t="s">
        <v>103</v>
      </c>
      <c r="C491" s="133" t="s">
        <v>104</v>
      </c>
      <c r="D491" s="167">
        <v>42334</v>
      </c>
      <c r="E491" s="140" t="s">
        <v>545</v>
      </c>
      <c r="F491" s="45">
        <v>42736</v>
      </c>
      <c r="G491" s="45">
        <v>42916</v>
      </c>
      <c r="H491" s="133"/>
      <c r="I491" s="32">
        <v>3259.06</v>
      </c>
      <c r="J491" s="41" t="s">
        <v>25</v>
      </c>
      <c r="K491" s="41" t="s">
        <v>25</v>
      </c>
      <c r="L491" s="41" t="s">
        <v>25</v>
      </c>
      <c r="M491" s="41" t="s">
        <v>25</v>
      </c>
      <c r="N491" s="41" t="s">
        <v>25</v>
      </c>
      <c r="O491" s="41" t="s">
        <v>25</v>
      </c>
      <c r="P491" s="42"/>
      <c r="Q491" s="138">
        <f t="shared" si="155"/>
        <v>1.0504531981614329</v>
      </c>
      <c r="R491" s="138"/>
      <c r="S491" s="138"/>
    </row>
    <row r="492" spans="1:19" s="1" customFormat="1" ht="19.5" customHeight="1" x14ac:dyDescent="0.2">
      <c r="A492" s="134"/>
      <c r="B492" s="134"/>
      <c r="C492" s="134"/>
      <c r="D492" s="167"/>
      <c r="E492" s="140"/>
      <c r="F492" s="45">
        <v>42917</v>
      </c>
      <c r="G492" s="45">
        <v>43100</v>
      </c>
      <c r="H492" s="137"/>
      <c r="I492" s="32">
        <v>3423.49</v>
      </c>
      <c r="J492" s="41" t="s">
        <v>25</v>
      </c>
      <c r="K492" s="41" t="s">
        <v>25</v>
      </c>
      <c r="L492" s="41" t="s">
        <v>25</v>
      </c>
      <c r="M492" s="41" t="s">
        <v>25</v>
      </c>
      <c r="N492" s="41" t="s">
        <v>25</v>
      </c>
      <c r="O492" s="41" t="s">
        <v>25</v>
      </c>
      <c r="P492" s="42"/>
      <c r="Q492" s="139"/>
      <c r="R492" s="139"/>
      <c r="S492" s="139"/>
    </row>
    <row r="493" spans="1:19" s="1" customFormat="1" ht="19.5" customHeight="1" x14ac:dyDescent="0.2">
      <c r="A493" s="134"/>
      <c r="B493" s="134"/>
      <c r="C493" s="134"/>
      <c r="D493" s="135">
        <v>42723</v>
      </c>
      <c r="E493" s="140" t="s">
        <v>820</v>
      </c>
      <c r="F493" s="45">
        <v>42736</v>
      </c>
      <c r="G493" s="45">
        <v>42916</v>
      </c>
      <c r="H493" s="133"/>
      <c r="I493" s="41" t="s">
        <v>25</v>
      </c>
      <c r="J493" s="41" t="s">
        <v>25</v>
      </c>
      <c r="K493" s="41" t="s">
        <v>25</v>
      </c>
      <c r="L493" s="41" t="s">
        <v>25</v>
      </c>
      <c r="M493" s="41" t="s">
        <v>25</v>
      </c>
      <c r="N493" s="41" t="s">
        <v>25</v>
      </c>
      <c r="O493" s="59">
        <v>2692.74</v>
      </c>
      <c r="P493" s="42"/>
      <c r="Q493" s="138"/>
      <c r="R493" s="138">
        <f t="shared" si="156"/>
        <v>1.0339988264741491</v>
      </c>
      <c r="S493" s="138">
        <f t="shared" si="157"/>
        <v>0.6892287684819205</v>
      </c>
    </row>
    <row r="494" spans="1:19" s="1" customFormat="1" ht="19.5" customHeight="1" x14ac:dyDescent="0.2">
      <c r="A494" s="137"/>
      <c r="B494" s="137"/>
      <c r="C494" s="137"/>
      <c r="D494" s="136"/>
      <c r="E494" s="140"/>
      <c r="F494" s="45">
        <v>42917</v>
      </c>
      <c r="G494" s="45">
        <v>43100</v>
      </c>
      <c r="H494" s="137"/>
      <c r="I494" s="41" t="s">
        <v>25</v>
      </c>
      <c r="J494" s="41" t="s">
        <v>25</v>
      </c>
      <c r="K494" s="41" t="s">
        <v>25</v>
      </c>
      <c r="L494" s="41" t="s">
        <v>25</v>
      </c>
      <c r="M494" s="41" t="s">
        <v>25</v>
      </c>
      <c r="N494" s="41" t="s">
        <v>25</v>
      </c>
      <c r="O494" s="59">
        <v>2784.29</v>
      </c>
      <c r="P494" s="42"/>
      <c r="Q494" s="139"/>
      <c r="R494" s="139"/>
      <c r="S494" s="139"/>
    </row>
    <row r="495" spans="1:19" s="1" customFormat="1" ht="19.5" customHeight="1" x14ac:dyDescent="0.2">
      <c r="A495" s="133" t="s">
        <v>62</v>
      </c>
      <c r="B495" s="133" t="s">
        <v>105</v>
      </c>
      <c r="C495" s="133" t="s">
        <v>106</v>
      </c>
      <c r="D495" s="167">
        <v>42327</v>
      </c>
      <c r="E495" s="140" t="s">
        <v>546</v>
      </c>
      <c r="F495" s="45">
        <v>42736</v>
      </c>
      <c r="G495" s="45">
        <v>42916</v>
      </c>
      <c r="H495" s="133" t="s">
        <v>821</v>
      </c>
      <c r="I495" s="32">
        <v>1353.34</v>
      </c>
      <c r="J495" s="41" t="s">
        <v>25</v>
      </c>
      <c r="K495" s="41" t="s">
        <v>25</v>
      </c>
      <c r="L495" s="41" t="s">
        <v>25</v>
      </c>
      <c r="M495" s="41" t="s">
        <v>25</v>
      </c>
      <c r="N495" s="41" t="s">
        <v>25</v>
      </c>
      <c r="O495" s="41" t="s">
        <v>25</v>
      </c>
      <c r="P495" s="42"/>
      <c r="Q495" s="138">
        <f t="shared" si="155"/>
        <v>1.1994694607415728</v>
      </c>
      <c r="R495" s="138"/>
      <c r="S495" s="138"/>
    </row>
    <row r="496" spans="1:19" s="1" customFormat="1" ht="19.5" customHeight="1" x14ac:dyDescent="0.2">
      <c r="A496" s="134"/>
      <c r="B496" s="134"/>
      <c r="C496" s="134"/>
      <c r="D496" s="167"/>
      <c r="E496" s="140"/>
      <c r="F496" s="45">
        <v>42917</v>
      </c>
      <c r="G496" s="45">
        <v>43100</v>
      </c>
      <c r="H496" s="137"/>
      <c r="I496" s="32">
        <v>1623.29</v>
      </c>
      <c r="J496" s="41" t="s">
        <v>25</v>
      </c>
      <c r="K496" s="41" t="s">
        <v>25</v>
      </c>
      <c r="L496" s="41" t="s">
        <v>25</v>
      </c>
      <c r="M496" s="41" t="s">
        <v>25</v>
      </c>
      <c r="N496" s="41" t="s">
        <v>25</v>
      </c>
      <c r="O496" s="41" t="s">
        <v>25</v>
      </c>
      <c r="P496" s="42"/>
      <c r="Q496" s="139"/>
      <c r="R496" s="139"/>
      <c r="S496" s="139"/>
    </row>
    <row r="497" spans="1:19" s="1" customFormat="1" ht="19.5" customHeight="1" x14ac:dyDescent="0.2">
      <c r="A497" s="134"/>
      <c r="B497" s="134"/>
      <c r="C497" s="134"/>
      <c r="D497" s="135">
        <v>42723</v>
      </c>
      <c r="E497" s="140" t="s">
        <v>820</v>
      </c>
      <c r="F497" s="45">
        <v>42736</v>
      </c>
      <c r="G497" s="45">
        <v>42916</v>
      </c>
      <c r="H497" s="133"/>
      <c r="I497" s="41" t="s">
        <v>25</v>
      </c>
      <c r="J497" s="41" t="s">
        <v>25</v>
      </c>
      <c r="K497" s="41" t="s">
        <v>25</v>
      </c>
      <c r="L497" s="41" t="s">
        <v>25</v>
      </c>
      <c r="M497" s="41" t="s">
        <v>25</v>
      </c>
      <c r="N497" s="41" t="s">
        <v>25</v>
      </c>
      <c r="O497" s="59">
        <v>1504.15</v>
      </c>
      <c r="P497" s="42"/>
      <c r="Q497" s="138"/>
      <c r="R497" s="138">
        <f t="shared" si="156"/>
        <v>1.1499983379317222</v>
      </c>
      <c r="S497" s="138">
        <f t="shared" si="157"/>
        <v>0.90304676284645191</v>
      </c>
    </row>
    <row r="498" spans="1:19" s="1" customFormat="1" ht="19.5" customHeight="1" x14ac:dyDescent="0.2">
      <c r="A498" s="137"/>
      <c r="B498" s="137"/>
      <c r="C498" s="137"/>
      <c r="D498" s="136"/>
      <c r="E498" s="140"/>
      <c r="F498" s="45">
        <v>42917</v>
      </c>
      <c r="G498" s="45">
        <v>43100</v>
      </c>
      <c r="H498" s="137"/>
      <c r="I498" s="41" t="s">
        <v>25</v>
      </c>
      <c r="J498" s="41" t="s">
        <v>25</v>
      </c>
      <c r="K498" s="41" t="s">
        <v>25</v>
      </c>
      <c r="L498" s="41" t="s">
        <v>25</v>
      </c>
      <c r="M498" s="41" t="s">
        <v>25</v>
      </c>
      <c r="N498" s="41" t="s">
        <v>25</v>
      </c>
      <c r="O498" s="59">
        <v>1729.77</v>
      </c>
      <c r="P498" s="42"/>
      <c r="Q498" s="139"/>
      <c r="R498" s="139"/>
      <c r="S498" s="139"/>
    </row>
    <row r="499" spans="1:19" s="1" customFormat="1" ht="31.5" customHeight="1" x14ac:dyDescent="0.2">
      <c r="A499" s="133" t="s">
        <v>62</v>
      </c>
      <c r="B499" s="133" t="s">
        <v>105</v>
      </c>
      <c r="C499" s="133" t="s">
        <v>462</v>
      </c>
      <c r="D499" s="167">
        <v>42327</v>
      </c>
      <c r="E499" s="140" t="s">
        <v>547</v>
      </c>
      <c r="F499" s="45">
        <v>42736</v>
      </c>
      <c r="G499" s="45">
        <v>42916</v>
      </c>
      <c r="H499" s="133"/>
      <c r="I499" s="19">
        <v>1852.31</v>
      </c>
      <c r="J499" s="41" t="s">
        <v>25</v>
      </c>
      <c r="K499" s="41" t="s">
        <v>25</v>
      </c>
      <c r="L499" s="41" t="s">
        <v>25</v>
      </c>
      <c r="M499" s="41" t="s">
        <v>25</v>
      </c>
      <c r="N499" s="41" t="s">
        <v>25</v>
      </c>
      <c r="O499" s="41" t="s">
        <v>25</v>
      </c>
      <c r="P499" s="42"/>
      <c r="Q499" s="138">
        <f t="shared" si="155"/>
        <v>1.0443770211249737</v>
      </c>
      <c r="R499" s="138"/>
      <c r="S499" s="138"/>
    </row>
    <row r="500" spans="1:19" s="1" customFormat="1" ht="28.5" customHeight="1" x14ac:dyDescent="0.2">
      <c r="A500" s="134"/>
      <c r="B500" s="134"/>
      <c r="C500" s="134"/>
      <c r="D500" s="167"/>
      <c r="E500" s="140"/>
      <c r="F500" s="45">
        <v>42917</v>
      </c>
      <c r="G500" s="45">
        <v>43100</v>
      </c>
      <c r="H500" s="137"/>
      <c r="I500" s="19">
        <v>1934.51</v>
      </c>
      <c r="J500" s="41" t="s">
        <v>25</v>
      </c>
      <c r="K500" s="41" t="s">
        <v>25</v>
      </c>
      <c r="L500" s="41" t="s">
        <v>25</v>
      </c>
      <c r="M500" s="41" t="s">
        <v>25</v>
      </c>
      <c r="N500" s="41" t="s">
        <v>25</v>
      </c>
      <c r="O500" s="41" t="s">
        <v>25</v>
      </c>
      <c r="P500" s="42"/>
      <c r="Q500" s="139"/>
      <c r="R500" s="139"/>
      <c r="S500" s="139"/>
    </row>
    <row r="501" spans="1:19" s="1" customFormat="1" ht="31.5" customHeight="1" x14ac:dyDescent="0.2">
      <c r="A501" s="134"/>
      <c r="B501" s="134"/>
      <c r="C501" s="134"/>
      <c r="D501" s="135">
        <v>42723</v>
      </c>
      <c r="E501" s="140" t="s">
        <v>820</v>
      </c>
      <c r="F501" s="45">
        <v>42736</v>
      </c>
      <c r="G501" s="45">
        <v>42916</v>
      </c>
      <c r="H501" s="133"/>
      <c r="I501" s="41" t="s">
        <v>25</v>
      </c>
      <c r="J501" s="41" t="s">
        <v>25</v>
      </c>
      <c r="K501" s="41" t="s">
        <v>25</v>
      </c>
      <c r="L501" s="41" t="s">
        <v>25</v>
      </c>
      <c r="M501" s="41" t="s">
        <v>25</v>
      </c>
      <c r="N501" s="41" t="s">
        <v>25</v>
      </c>
      <c r="O501" s="59">
        <v>1286.1500000000001</v>
      </c>
      <c r="P501" s="42"/>
      <c r="Q501" s="138"/>
      <c r="R501" s="138">
        <f t="shared" si="156"/>
        <v>1.1499980562142829</v>
      </c>
      <c r="S501" s="138">
        <f t="shared" si="157"/>
        <v>0.64794141800371818</v>
      </c>
    </row>
    <row r="502" spans="1:19" s="1" customFormat="1" ht="28.5" customHeight="1" x14ac:dyDescent="0.2">
      <c r="A502" s="137"/>
      <c r="B502" s="137"/>
      <c r="C502" s="137"/>
      <c r="D502" s="136"/>
      <c r="E502" s="140"/>
      <c r="F502" s="45">
        <v>42917</v>
      </c>
      <c r="G502" s="45">
        <v>43100</v>
      </c>
      <c r="H502" s="137"/>
      <c r="I502" s="41" t="s">
        <v>25</v>
      </c>
      <c r="J502" s="41" t="s">
        <v>25</v>
      </c>
      <c r="K502" s="41" t="s">
        <v>25</v>
      </c>
      <c r="L502" s="41" t="s">
        <v>25</v>
      </c>
      <c r="M502" s="41" t="s">
        <v>25</v>
      </c>
      <c r="N502" s="41" t="s">
        <v>25</v>
      </c>
      <c r="O502" s="59">
        <v>1479.07</v>
      </c>
      <c r="P502" s="42"/>
      <c r="Q502" s="139"/>
      <c r="R502" s="139"/>
      <c r="S502" s="139"/>
    </row>
    <row r="503" spans="1:19" s="1" customFormat="1" ht="19.5" customHeight="1" x14ac:dyDescent="0.2">
      <c r="A503" s="133" t="s">
        <v>62</v>
      </c>
      <c r="B503" s="133" t="s">
        <v>108</v>
      </c>
      <c r="C503" s="133" t="s">
        <v>27</v>
      </c>
      <c r="D503" s="167">
        <v>42334</v>
      </c>
      <c r="E503" s="140" t="s">
        <v>548</v>
      </c>
      <c r="F503" s="45">
        <v>42736</v>
      </c>
      <c r="G503" s="45">
        <v>42916</v>
      </c>
      <c r="H503" s="133" t="s">
        <v>822</v>
      </c>
      <c r="I503" s="19">
        <v>1982.33</v>
      </c>
      <c r="J503" s="41" t="s">
        <v>25</v>
      </c>
      <c r="K503" s="41" t="s">
        <v>25</v>
      </c>
      <c r="L503" s="41" t="s">
        <v>25</v>
      </c>
      <c r="M503" s="41" t="s">
        <v>25</v>
      </c>
      <c r="N503" s="41" t="s">
        <v>25</v>
      </c>
      <c r="O503" s="41" t="s">
        <v>25</v>
      </c>
      <c r="P503" s="42"/>
      <c r="Q503" s="138">
        <f t="shared" si="155"/>
        <v>1.0026584877391755</v>
      </c>
      <c r="R503" s="138"/>
      <c r="S503" s="138"/>
    </row>
    <row r="504" spans="1:19" s="1" customFormat="1" ht="19.5" customHeight="1" x14ac:dyDescent="0.2">
      <c r="A504" s="134"/>
      <c r="B504" s="134"/>
      <c r="C504" s="134"/>
      <c r="D504" s="167"/>
      <c r="E504" s="140"/>
      <c r="F504" s="45">
        <v>42917</v>
      </c>
      <c r="G504" s="45">
        <v>43100</v>
      </c>
      <c r="H504" s="137"/>
      <c r="I504" s="19">
        <v>1987.6</v>
      </c>
      <c r="J504" s="41" t="s">
        <v>25</v>
      </c>
      <c r="K504" s="41" t="s">
        <v>25</v>
      </c>
      <c r="L504" s="41" t="s">
        <v>25</v>
      </c>
      <c r="M504" s="41" t="s">
        <v>25</v>
      </c>
      <c r="N504" s="41" t="s">
        <v>25</v>
      </c>
      <c r="O504" s="41" t="s">
        <v>25</v>
      </c>
      <c r="P504" s="42"/>
      <c r="Q504" s="139"/>
      <c r="R504" s="139"/>
      <c r="S504" s="139"/>
    </row>
    <row r="505" spans="1:19" s="1" customFormat="1" ht="19.5" customHeight="1" x14ac:dyDescent="0.2">
      <c r="A505" s="134"/>
      <c r="B505" s="134"/>
      <c r="C505" s="134"/>
      <c r="D505" s="135">
        <v>42723</v>
      </c>
      <c r="E505" s="140" t="s">
        <v>820</v>
      </c>
      <c r="F505" s="45">
        <v>42736</v>
      </c>
      <c r="G505" s="45">
        <v>42916</v>
      </c>
      <c r="H505" s="133"/>
      <c r="I505" s="41" t="s">
        <v>25</v>
      </c>
      <c r="J505" s="41" t="s">
        <v>25</v>
      </c>
      <c r="K505" s="41" t="s">
        <v>25</v>
      </c>
      <c r="L505" s="41" t="s">
        <v>25</v>
      </c>
      <c r="M505" s="41" t="s">
        <v>25</v>
      </c>
      <c r="N505" s="41" t="s">
        <v>25</v>
      </c>
      <c r="O505" s="59">
        <v>2212.8000000000002</v>
      </c>
      <c r="P505" s="42"/>
      <c r="Q505" s="138"/>
      <c r="R505" s="138">
        <f t="shared" si="156"/>
        <v>1.0339976500361534</v>
      </c>
      <c r="S505" s="138">
        <f t="shared" si="157"/>
        <v>0.97555266380371874</v>
      </c>
    </row>
    <row r="506" spans="1:19" s="1" customFormat="1" ht="19.5" customHeight="1" x14ac:dyDescent="0.2">
      <c r="A506" s="137"/>
      <c r="B506" s="137"/>
      <c r="C506" s="137"/>
      <c r="D506" s="136"/>
      <c r="E506" s="140"/>
      <c r="F506" s="45">
        <v>42917</v>
      </c>
      <c r="G506" s="45">
        <v>43100</v>
      </c>
      <c r="H506" s="137"/>
      <c r="I506" s="41" t="s">
        <v>25</v>
      </c>
      <c r="J506" s="41" t="s">
        <v>25</v>
      </c>
      <c r="K506" s="41" t="s">
        <v>25</v>
      </c>
      <c r="L506" s="41" t="s">
        <v>25</v>
      </c>
      <c r="M506" s="41" t="s">
        <v>25</v>
      </c>
      <c r="N506" s="41" t="s">
        <v>25</v>
      </c>
      <c r="O506" s="59">
        <v>2288.0300000000002</v>
      </c>
      <c r="P506" s="42"/>
      <c r="Q506" s="139"/>
      <c r="R506" s="139"/>
      <c r="S506" s="139"/>
    </row>
    <row r="507" spans="1:19" s="1" customFormat="1" ht="27.75" customHeight="1" x14ac:dyDescent="0.2">
      <c r="A507" s="133" t="s">
        <v>62</v>
      </c>
      <c r="B507" s="133" t="s">
        <v>63</v>
      </c>
      <c r="C507" s="161" t="s">
        <v>604</v>
      </c>
      <c r="D507" s="140">
        <v>42720</v>
      </c>
      <c r="E507" s="140" t="s">
        <v>595</v>
      </c>
      <c r="F507" s="40">
        <v>42736</v>
      </c>
      <c r="G507" s="40">
        <v>42916</v>
      </c>
      <c r="H507" s="133"/>
      <c r="I507" s="39">
        <v>2562.5</v>
      </c>
      <c r="J507" s="41" t="s">
        <v>25</v>
      </c>
      <c r="K507" s="41">
        <v>2716.88</v>
      </c>
      <c r="L507" s="41" t="s">
        <v>25</v>
      </c>
      <c r="M507" s="41" t="s">
        <v>25</v>
      </c>
      <c r="N507" s="41" t="s">
        <v>25</v>
      </c>
      <c r="O507" s="39" t="s">
        <v>25</v>
      </c>
      <c r="P507" s="151" t="s">
        <v>605</v>
      </c>
      <c r="Q507" s="138">
        <f t="shared" ref="Q507" si="158">I508/I507</f>
        <v>1.0334829268292685</v>
      </c>
      <c r="R507" s="138"/>
      <c r="S507" s="138"/>
    </row>
    <row r="508" spans="1:19" s="1" customFormat="1" ht="27.75" customHeight="1" x14ac:dyDescent="0.2">
      <c r="A508" s="134"/>
      <c r="B508" s="134"/>
      <c r="C508" s="162"/>
      <c r="D508" s="140"/>
      <c r="E508" s="140"/>
      <c r="F508" s="40">
        <v>42917</v>
      </c>
      <c r="G508" s="40">
        <v>43100</v>
      </c>
      <c r="H508" s="137"/>
      <c r="I508" s="39">
        <v>2648.3</v>
      </c>
      <c r="J508" s="41" t="s">
        <v>25</v>
      </c>
      <c r="K508" s="41">
        <v>2779.37</v>
      </c>
      <c r="L508" s="41" t="s">
        <v>25</v>
      </c>
      <c r="M508" s="41" t="s">
        <v>25</v>
      </c>
      <c r="N508" s="41" t="s">
        <v>25</v>
      </c>
      <c r="O508" s="32" t="s">
        <v>25</v>
      </c>
      <c r="P508" s="164"/>
      <c r="Q508" s="139"/>
      <c r="R508" s="139"/>
      <c r="S508" s="139"/>
    </row>
    <row r="509" spans="1:19" s="1" customFormat="1" ht="27.75" customHeight="1" x14ac:dyDescent="0.2">
      <c r="A509" s="134"/>
      <c r="B509" s="134"/>
      <c r="C509" s="162"/>
      <c r="D509" s="140">
        <v>42723</v>
      </c>
      <c r="E509" s="140" t="s">
        <v>749</v>
      </c>
      <c r="F509" s="40">
        <v>42736</v>
      </c>
      <c r="G509" s="40">
        <v>42916</v>
      </c>
      <c r="H509" s="77"/>
      <c r="I509" s="39" t="s">
        <v>25</v>
      </c>
      <c r="J509" s="41" t="s">
        <v>25</v>
      </c>
      <c r="K509" s="41" t="s">
        <v>25</v>
      </c>
      <c r="L509" s="41" t="s">
        <v>25</v>
      </c>
      <c r="M509" s="41" t="s">
        <v>25</v>
      </c>
      <c r="N509" s="41" t="s">
        <v>25</v>
      </c>
      <c r="O509" s="32">
        <v>2693.78</v>
      </c>
      <c r="P509" s="164"/>
      <c r="Q509" s="54"/>
      <c r="R509" s="54">
        <f t="shared" ref="R509" si="159">O510/O509</f>
        <v>1.0200016333924817</v>
      </c>
      <c r="S509" s="54">
        <f t="shared" ref="S509" si="160">O510/(I508*1.18)</f>
        <v>0.87925288816554514</v>
      </c>
    </row>
    <row r="510" spans="1:19" s="1" customFormat="1" ht="27.75" customHeight="1" x14ac:dyDescent="0.2">
      <c r="A510" s="134"/>
      <c r="B510" s="134"/>
      <c r="C510" s="162"/>
      <c r="D510" s="140"/>
      <c r="E510" s="140"/>
      <c r="F510" s="40">
        <v>42917</v>
      </c>
      <c r="G510" s="40">
        <v>43100</v>
      </c>
      <c r="H510" s="77"/>
      <c r="I510" s="39" t="s">
        <v>25</v>
      </c>
      <c r="J510" s="41" t="s">
        <v>25</v>
      </c>
      <c r="K510" s="41" t="s">
        <v>25</v>
      </c>
      <c r="L510" s="41" t="s">
        <v>25</v>
      </c>
      <c r="M510" s="41" t="s">
        <v>25</v>
      </c>
      <c r="N510" s="41" t="s">
        <v>25</v>
      </c>
      <c r="O510" s="32">
        <v>2747.66</v>
      </c>
      <c r="P510" s="152"/>
      <c r="Q510" s="54"/>
      <c r="R510" s="54"/>
      <c r="S510" s="54"/>
    </row>
    <row r="511" spans="1:19" s="1" customFormat="1" ht="19.5" customHeight="1" x14ac:dyDescent="0.2">
      <c r="A511" s="134"/>
      <c r="B511" s="134"/>
      <c r="C511" s="162"/>
      <c r="D511" s="140">
        <v>42720</v>
      </c>
      <c r="E511" s="140" t="s">
        <v>595</v>
      </c>
      <c r="F511" s="40">
        <v>42736</v>
      </c>
      <c r="G511" s="40">
        <v>42916</v>
      </c>
      <c r="H511" s="133"/>
      <c r="I511" s="39">
        <v>4796.83</v>
      </c>
      <c r="J511" s="41" t="s">
        <v>25</v>
      </c>
      <c r="K511" s="41">
        <v>4834.7</v>
      </c>
      <c r="L511" s="41" t="s">
        <v>25</v>
      </c>
      <c r="M511" s="41" t="s">
        <v>25</v>
      </c>
      <c r="N511" s="41" t="s">
        <v>25</v>
      </c>
      <c r="O511" s="19" t="s">
        <v>25</v>
      </c>
      <c r="P511" s="151" t="s">
        <v>606</v>
      </c>
      <c r="Q511" s="138">
        <f t="shared" ref="Q511" si="161">I512/I511</f>
        <v>1.0308036765947513</v>
      </c>
      <c r="R511" s="138"/>
      <c r="S511" s="138"/>
    </row>
    <row r="512" spans="1:19" s="1" customFormat="1" ht="19.5" customHeight="1" x14ac:dyDescent="0.2">
      <c r="A512" s="137"/>
      <c r="B512" s="137"/>
      <c r="C512" s="163"/>
      <c r="D512" s="140"/>
      <c r="E512" s="140"/>
      <c r="F512" s="40">
        <v>42917</v>
      </c>
      <c r="G512" s="40">
        <v>43100</v>
      </c>
      <c r="H512" s="137"/>
      <c r="I512" s="39">
        <v>4944.59</v>
      </c>
      <c r="J512" s="41" t="s">
        <v>25</v>
      </c>
      <c r="K512" s="50">
        <v>5028.28</v>
      </c>
      <c r="L512" s="41" t="s">
        <v>25</v>
      </c>
      <c r="M512" s="41" t="s">
        <v>25</v>
      </c>
      <c r="N512" s="41" t="s">
        <v>25</v>
      </c>
      <c r="O512" s="19" t="s">
        <v>25</v>
      </c>
      <c r="P512" s="152"/>
      <c r="Q512" s="139"/>
      <c r="R512" s="139"/>
      <c r="S512" s="139"/>
    </row>
    <row r="513" spans="1:20" s="1" customFormat="1" ht="19.5" customHeight="1" x14ac:dyDescent="0.2">
      <c r="A513" s="133" t="s">
        <v>62</v>
      </c>
      <c r="B513" s="133" t="s">
        <v>109</v>
      </c>
      <c r="C513" s="133" t="s">
        <v>110</v>
      </c>
      <c r="D513" s="167">
        <v>42334</v>
      </c>
      <c r="E513" s="140" t="s">
        <v>549</v>
      </c>
      <c r="F513" s="45">
        <v>42736</v>
      </c>
      <c r="G513" s="45">
        <v>42916</v>
      </c>
      <c r="H513" s="133" t="s">
        <v>823</v>
      </c>
      <c r="I513" s="32">
        <v>1480.73</v>
      </c>
      <c r="J513" s="41" t="s">
        <v>25</v>
      </c>
      <c r="K513" s="41" t="s">
        <v>25</v>
      </c>
      <c r="L513" s="41" t="s">
        <v>25</v>
      </c>
      <c r="M513" s="41" t="s">
        <v>25</v>
      </c>
      <c r="N513" s="41" t="s">
        <v>25</v>
      </c>
      <c r="O513" s="41" t="s">
        <v>25</v>
      </c>
      <c r="P513" s="133" t="s">
        <v>550</v>
      </c>
      <c r="Q513" s="138">
        <f t="shared" ref="Q513:Q519" si="162">I514/I513</f>
        <v>1.0327271008218919</v>
      </c>
      <c r="R513" s="138"/>
      <c r="S513" s="138"/>
    </row>
    <row r="514" spans="1:20" s="1" customFormat="1" ht="31.5" customHeight="1" x14ac:dyDescent="0.2">
      <c r="A514" s="134"/>
      <c r="B514" s="134"/>
      <c r="C514" s="134"/>
      <c r="D514" s="167"/>
      <c r="E514" s="140"/>
      <c r="F514" s="45">
        <v>42917</v>
      </c>
      <c r="G514" s="45">
        <v>43100</v>
      </c>
      <c r="H514" s="137"/>
      <c r="I514" s="32">
        <v>1529.19</v>
      </c>
      <c r="J514" s="41" t="s">
        <v>25</v>
      </c>
      <c r="K514" s="41" t="s">
        <v>25</v>
      </c>
      <c r="L514" s="41" t="s">
        <v>25</v>
      </c>
      <c r="M514" s="41" t="s">
        <v>25</v>
      </c>
      <c r="N514" s="41" t="s">
        <v>25</v>
      </c>
      <c r="O514" s="41" t="s">
        <v>25</v>
      </c>
      <c r="P514" s="137"/>
      <c r="Q514" s="139"/>
      <c r="R514" s="139"/>
      <c r="S514" s="139"/>
    </row>
    <row r="515" spans="1:20" s="1" customFormat="1" ht="19.5" customHeight="1" x14ac:dyDescent="0.2">
      <c r="A515" s="134"/>
      <c r="B515" s="134"/>
      <c r="C515" s="134"/>
      <c r="D515" s="167">
        <v>42334</v>
      </c>
      <c r="E515" s="140" t="s">
        <v>549</v>
      </c>
      <c r="F515" s="45">
        <v>42736</v>
      </c>
      <c r="G515" s="45">
        <v>42916</v>
      </c>
      <c r="H515" s="133"/>
      <c r="I515" s="32">
        <v>2013.96</v>
      </c>
      <c r="J515" s="41" t="s">
        <v>25</v>
      </c>
      <c r="K515" s="41" t="s">
        <v>25</v>
      </c>
      <c r="L515" s="41" t="s">
        <v>25</v>
      </c>
      <c r="M515" s="41" t="s">
        <v>25</v>
      </c>
      <c r="N515" s="41" t="s">
        <v>25</v>
      </c>
      <c r="O515" s="41" t="s">
        <v>25</v>
      </c>
      <c r="P515" s="42"/>
      <c r="Q515" s="138">
        <f t="shared" si="162"/>
        <v>1.0358448032731533</v>
      </c>
      <c r="R515" s="138"/>
      <c r="S515" s="138"/>
    </row>
    <row r="516" spans="1:20" s="1" customFormat="1" ht="19.5" customHeight="1" x14ac:dyDescent="0.2">
      <c r="A516" s="134"/>
      <c r="B516" s="134"/>
      <c r="C516" s="134"/>
      <c r="D516" s="167"/>
      <c r="E516" s="140"/>
      <c r="F516" s="45">
        <v>42917</v>
      </c>
      <c r="G516" s="45">
        <v>43100</v>
      </c>
      <c r="H516" s="137"/>
      <c r="I516" s="32">
        <v>2086.15</v>
      </c>
      <c r="J516" s="41" t="s">
        <v>25</v>
      </c>
      <c r="K516" s="41" t="s">
        <v>25</v>
      </c>
      <c r="L516" s="41" t="s">
        <v>25</v>
      </c>
      <c r="M516" s="41" t="s">
        <v>25</v>
      </c>
      <c r="N516" s="41" t="s">
        <v>25</v>
      </c>
      <c r="O516" s="41" t="s">
        <v>25</v>
      </c>
      <c r="P516" s="42"/>
      <c r="Q516" s="139"/>
      <c r="R516" s="139"/>
      <c r="S516" s="139"/>
    </row>
    <row r="517" spans="1:20" s="1" customFormat="1" ht="19.5" customHeight="1" x14ac:dyDescent="0.2">
      <c r="A517" s="134"/>
      <c r="B517" s="134"/>
      <c r="C517" s="134"/>
      <c r="D517" s="135">
        <v>42723</v>
      </c>
      <c r="E517" s="140" t="s">
        <v>820</v>
      </c>
      <c r="F517" s="45">
        <v>42736</v>
      </c>
      <c r="G517" s="45">
        <v>42916</v>
      </c>
      <c r="H517" s="133"/>
      <c r="I517" s="41" t="s">
        <v>25</v>
      </c>
      <c r="J517" s="41" t="s">
        <v>25</v>
      </c>
      <c r="K517" s="41" t="s">
        <v>25</v>
      </c>
      <c r="L517" s="41" t="s">
        <v>25</v>
      </c>
      <c r="M517" s="41" t="s">
        <v>25</v>
      </c>
      <c r="N517" s="41" t="s">
        <v>25</v>
      </c>
      <c r="O517" s="59">
        <v>1963.67</v>
      </c>
      <c r="P517" s="42"/>
      <c r="Q517" s="138"/>
      <c r="R517" s="138">
        <f t="shared" ref="R517:R521" si="163">O518/O517</f>
        <v>1.0339975657824381</v>
      </c>
      <c r="S517" s="138">
        <f t="shared" ref="S517:S521" si="164">O518/(I516*1.18)</f>
        <v>0.82482246714306662</v>
      </c>
    </row>
    <row r="518" spans="1:20" s="1" customFormat="1" ht="19.5" customHeight="1" x14ac:dyDescent="0.2">
      <c r="A518" s="137"/>
      <c r="B518" s="137"/>
      <c r="C518" s="137"/>
      <c r="D518" s="136"/>
      <c r="E518" s="140"/>
      <c r="F518" s="45">
        <v>42917</v>
      </c>
      <c r="G518" s="45">
        <v>43100</v>
      </c>
      <c r="H518" s="137"/>
      <c r="I518" s="41" t="s">
        <v>25</v>
      </c>
      <c r="J518" s="41" t="s">
        <v>25</v>
      </c>
      <c r="K518" s="41" t="s">
        <v>25</v>
      </c>
      <c r="L518" s="41" t="s">
        <v>25</v>
      </c>
      <c r="M518" s="41" t="s">
        <v>25</v>
      </c>
      <c r="N518" s="41" t="s">
        <v>25</v>
      </c>
      <c r="O518" s="59">
        <v>2030.43</v>
      </c>
      <c r="P518" s="42"/>
      <c r="Q518" s="139"/>
      <c r="R518" s="139"/>
      <c r="S518" s="139"/>
    </row>
    <row r="519" spans="1:20" s="1" customFormat="1" ht="30.75" customHeight="1" x14ac:dyDescent="0.2">
      <c r="A519" s="133" t="s">
        <v>62</v>
      </c>
      <c r="B519" s="133" t="s">
        <v>111</v>
      </c>
      <c r="C519" s="133" t="s">
        <v>112</v>
      </c>
      <c r="D519" s="167">
        <v>42327</v>
      </c>
      <c r="E519" s="140" t="s">
        <v>532</v>
      </c>
      <c r="F519" s="45">
        <v>42736</v>
      </c>
      <c r="G519" s="45">
        <v>42916</v>
      </c>
      <c r="H519" s="133"/>
      <c r="I519" s="32">
        <v>4126.67</v>
      </c>
      <c r="J519" s="41" t="s">
        <v>25</v>
      </c>
      <c r="K519" s="41" t="s">
        <v>25</v>
      </c>
      <c r="L519" s="41" t="s">
        <v>25</v>
      </c>
      <c r="M519" s="41" t="s">
        <v>25</v>
      </c>
      <c r="N519" s="41" t="s">
        <v>25</v>
      </c>
      <c r="O519" s="41" t="s">
        <v>25</v>
      </c>
      <c r="P519" s="42"/>
      <c r="Q519" s="138">
        <f t="shared" si="162"/>
        <v>1.1298674233704173</v>
      </c>
      <c r="R519" s="138"/>
      <c r="S519" s="138"/>
    </row>
    <row r="520" spans="1:20" s="1" customFormat="1" ht="32.25" customHeight="1" x14ac:dyDescent="0.2">
      <c r="A520" s="134"/>
      <c r="B520" s="134"/>
      <c r="C520" s="134"/>
      <c r="D520" s="167"/>
      <c r="E520" s="140"/>
      <c r="F520" s="45">
        <v>42917</v>
      </c>
      <c r="G520" s="45">
        <v>43100</v>
      </c>
      <c r="H520" s="137"/>
      <c r="I520" s="32">
        <v>4662.59</v>
      </c>
      <c r="J520" s="41" t="s">
        <v>25</v>
      </c>
      <c r="K520" s="41" t="s">
        <v>25</v>
      </c>
      <c r="L520" s="41" t="s">
        <v>25</v>
      </c>
      <c r="M520" s="41" t="s">
        <v>25</v>
      </c>
      <c r="N520" s="41" t="s">
        <v>25</v>
      </c>
      <c r="O520" s="41" t="s">
        <v>25</v>
      </c>
      <c r="P520" s="42"/>
      <c r="Q520" s="139"/>
      <c r="R520" s="139"/>
      <c r="S520" s="139"/>
    </row>
    <row r="521" spans="1:20" s="1" customFormat="1" ht="30.75" customHeight="1" x14ac:dyDescent="0.2">
      <c r="A521" s="134"/>
      <c r="B521" s="134"/>
      <c r="C521" s="134"/>
      <c r="D521" s="135">
        <v>42723</v>
      </c>
      <c r="E521" s="140" t="s">
        <v>820</v>
      </c>
      <c r="F521" s="45">
        <v>42736</v>
      </c>
      <c r="G521" s="45">
        <v>42916</v>
      </c>
      <c r="H521" s="133"/>
      <c r="I521" s="41" t="s">
        <v>25</v>
      </c>
      <c r="J521" s="41" t="s">
        <v>25</v>
      </c>
      <c r="K521" s="41" t="s">
        <v>25</v>
      </c>
      <c r="L521" s="41" t="s">
        <v>25</v>
      </c>
      <c r="M521" s="41" t="s">
        <v>25</v>
      </c>
      <c r="N521" s="41" t="s">
        <v>25</v>
      </c>
      <c r="O521" s="59">
        <v>2498.2399999999998</v>
      </c>
      <c r="P521" s="42"/>
      <c r="Q521" s="138"/>
      <c r="R521" s="138">
        <f t="shared" si="163"/>
        <v>1.0339999359549124</v>
      </c>
      <c r="S521" s="138">
        <f t="shared" si="164"/>
        <v>0.46951063533794279</v>
      </c>
      <c r="T521" s="1">
        <f>O521/1.18</f>
        <v>2117.1525423728813</v>
      </c>
    </row>
    <row r="522" spans="1:20" s="1" customFormat="1" ht="32.25" customHeight="1" x14ac:dyDescent="0.2">
      <c r="A522" s="137"/>
      <c r="B522" s="137"/>
      <c r="C522" s="137"/>
      <c r="D522" s="136"/>
      <c r="E522" s="140"/>
      <c r="F522" s="45">
        <v>42917</v>
      </c>
      <c r="G522" s="45">
        <v>43100</v>
      </c>
      <c r="H522" s="137"/>
      <c r="I522" s="41" t="s">
        <v>25</v>
      </c>
      <c r="J522" s="41" t="s">
        <v>25</v>
      </c>
      <c r="K522" s="41" t="s">
        <v>25</v>
      </c>
      <c r="L522" s="41" t="s">
        <v>25</v>
      </c>
      <c r="M522" s="41" t="s">
        <v>25</v>
      </c>
      <c r="N522" s="41" t="s">
        <v>25</v>
      </c>
      <c r="O522" s="59">
        <v>2583.1799999999998</v>
      </c>
      <c r="P522" s="42"/>
      <c r="Q522" s="139"/>
      <c r="R522" s="139"/>
      <c r="S522" s="139"/>
      <c r="T522" s="1">
        <f>O522/1.18</f>
        <v>2189.1355932203392</v>
      </c>
    </row>
    <row r="523" spans="1:20" s="1" customFormat="1" ht="18.75" customHeight="1" x14ac:dyDescent="0.2">
      <c r="A523" s="133" t="s">
        <v>62</v>
      </c>
      <c r="B523" s="133" t="s">
        <v>113</v>
      </c>
      <c r="C523" s="133" t="s">
        <v>502</v>
      </c>
      <c r="D523" s="135">
        <v>42338</v>
      </c>
      <c r="E523" s="135" t="s">
        <v>427</v>
      </c>
      <c r="F523" s="40">
        <v>42736</v>
      </c>
      <c r="G523" s="40">
        <v>42916</v>
      </c>
      <c r="H523" s="133" t="s">
        <v>793</v>
      </c>
      <c r="I523" s="39" t="s">
        <v>114</v>
      </c>
      <c r="J523" s="39" t="s">
        <v>114</v>
      </c>
      <c r="K523" s="39">
        <v>2214.94</v>
      </c>
      <c r="L523" s="39" t="s">
        <v>114</v>
      </c>
      <c r="M523" s="39" t="s">
        <v>114</v>
      </c>
      <c r="N523" s="39" t="s">
        <v>114</v>
      </c>
      <c r="O523" s="39" t="s">
        <v>114</v>
      </c>
      <c r="P523" s="168" t="s">
        <v>425</v>
      </c>
      <c r="Q523" s="138"/>
      <c r="R523" s="138"/>
      <c r="S523" s="138"/>
    </row>
    <row r="524" spans="1:20" s="1" customFormat="1" ht="19.5" customHeight="1" x14ac:dyDescent="0.2">
      <c r="A524" s="134"/>
      <c r="B524" s="134"/>
      <c r="C524" s="134"/>
      <c r="D524" s="170"/>
      <c r="E524" s="170"/>
      <c r="F524" s="40">
        <v>42917</v>
      </c>
      <c r="G524" s="40">
        <v>43100</v>
      </c>
      <c r="H524" s="134"/>
      <c r="I524" s="39" t="s">
        <v>114</v>
      </c>
      <c r="J524" s="39" t="s">
        <v>114</v>
      </c>
      <c r="K524" s="39">
        <v>2214.94</v>
      </c>
      <c r="L524" s="39" t="s">
        <v>114</v>
      </c>
      <c r="M524" s="39" t="s">
        <v>114</v>
      </c>
      <c r="N524" s="39" t="s">
        <v>114</v>
      </c>
      <c r="O524" s="39" t="s">
        <v>114</v>
      </c>
      <c r="P524" s="169"/>
      <c r="Q524" s="139"/>
      <c r="R524" s="139"/>
      <c r="S524" s="139"/>
    </row>
    <row r="525" spans="1:20" s="1" customFormat="1" ht="18" customHeight="1" x14ac:dyDescent="0.2">
      <c r="A525" s="134"/>
      <c r="B525" s="134"/>
      <c r="C525" s="134"/>
      <c r="D525" s="170"/>
      <c r="E525" s="170"/>
      <c r="F525" s="40">
        <v>42736</v>
      </c>
      <c r="G525" s="40">
        <v>42916</v>
      </c>
      <c r="H525" s="134"/>
      <c r="I525" s="39">
        <v>2811.02</v>
      </c>
      <c r="J525" s="39" t="s">
        <v>114</v>
      </c>
      <c r="K525" s="39" t="s">
        <v>114</v>
      </c>
      <c r="L525" s="39" t="s">
        <v>114</v>
      </c>
      <c r="M525" s="39" t="s">
        <v>114</v>
      </c>
      <c r="N525" s="39" t="s">
        <v>114</v>
      </c>
      <c r="O525" s="39" t="s">
        <v>114</v>
      </c>
      <c r="P525" s="168" t="s">
        <v>426</v>
      </c>
      <c r="Q525" s="138">
        <f t="shared" ref="Q525" si="165">I526/I525</f>
        <v>1</v>
      </c>
      <c r="R525" s="138"/>
      <c r="S525" s="138"/>
    </row>
    <row r="526" spans="1:20" s="1" customFormat="1" ht="18" customHeight="1" x14ac:dyDescent="0.2">
      <c r="A526" s="134"/>
      <c r="B526" s="134"/>
      <c r="C526" s="134"/>
      <c r="D526" s="136"/>
      <c r="E526" s="136"/>
      <c r="F526" s="40">
        <v>42917</v>
      </c>
      <c r="G526" s="40">
        <v>43100</v>
      </c>
      <c r="H526" s="137"/>
      <c r="I526" s="39">
        <v>2811.02</v>
      </c>
      <c r="J526" s="39" t="s">
        <v>114</v>
      </c>
      <c r="K526" s="39" t="s">
        <v>114</v>
      </c>
      <c r="L526" s="39" t="s">
        <v>114</v>
      </c>
      <c r="M526" s="39" t="s">
        <v>114</v>
      </c>
      <c r="N526" s="39" t="s">
        <v>114</v>
      </c>
      <c r="O526" s="39" t="s">
        <v>114</v>
      </c>
      <c r="P526" s="169"/>
      <c r="Q526" s="139"/>
      <c r="R526" s="139"/>
      <c r="S526" s="139"/>
    </row>
    <row r="527" spans="1:20" s="1" customFormat="1" ht="18" customHeight="1" x14ac:dyDescent="0.2">
      <c r="A527" s="134"/>
      <c r="B527" s="134"/>
      <c r="C527" s="134"/>
      <c r="D527" s="135">
        <v>42723</v>
      </c>
      <c r="E527" s="140" t="s">
        <v>820</v>
      </c>
      <c r="F527" s="40">
        <v>42736</v>
      </c>
      <c r="G527" s="40">
        <v>42916</v>
      </c>
      <c r="H527" s="133"/>
      <c r="I527" s="39" t="s">
        <v>114</v>
      </c>
      <c r="J527" s="39" t="s">
        <v>114</v>
      </c>
      <c r="K527" s="39" t="s">
        <v>114</v>
      </c>
      <c r="L527" s="39" t="s">
        <v>114</v>
      </c>
      <c r="M527" s="39" t="s">
        <v>114</v>
      </c>
      <c r="N527" s="39" t="s">
        <v>114</v>
      </c>
      <c r="O527" s="39">
        <v>1979.3</v>
      </c>
      <c r="P527" s="168"/>
      <c r="Q527" s="138"/>
      <c r="R527" s="138">
        <f t="shared" ref="R527" si="166">O528/O527</f>
        <v>1.046001111504067</v>
      </c>
      <c r="S527" s="138">
        <f t="shared" ref="S527" si="167">O528/(I526*1.18)</f>
        <v>0.6241627232481749</v>
      </c>
      <c r="T527" s="1">
        <f>O527/1.18</f>
        <v>1677.3728813559323</v>
      </c>
    </row>
    <row r="528" spans="1:20" s="1" customFormat="1" ht="18" customHeight="1" x14ac:dyDescent="0.2">
      <c r="A528" s="137"/>
      <c r="B528" s="137"/>
      <c r="C528" s="137"/>
      <c r="D528" s="136"/>
      <c r="E528" s="140"/>
      <c r="F528" s="40">
        <v>42917</v>
      </c>
      <c r="G528" s="40">
        <v>43100</v>
      </c>
      <c r="H528" s="137"/>
      <c r="I528" s="39" t="s">
        <v>114</v>
      </c>
      <c r="J528" s="39" t="s">
        <v>114</v>
      </c>
      <c r="K528" s="39" t="s">
        <v>114</v>
      </c>
      <c r="L528" s="39" t="s">
        <v>114</v>
      </c>
      <c r="M528" s="39" t="s">
        <v>114</v>
      </c>
      <c r="N528" s="39" t="s">
        <v>114</v>
      </c>
      <c r="O528" s="39">
        <v>2070.35</v>
      </c>
      <c r="P528" s="169"/>
      <c r="Q528" s="139"/>
      <c r="R528" s="139"/>
      <c r="S528" s="139"/>
      <c r="T528" s="1">
        <f>O528/1.18</f>
        <v>1754.5338983050847</v>
      </c>
    </row>
    <row r="529" spans="1:19" s="1" customFormat="1" ht="19.5" customHeight="1" x14ac:dyDescent="0.2">
      <c r="A529" s="133" t="s">
        <v>62</v>
      </c>
      <c r="B529" s="133" t="s">
        <v>107</v>
      </c>
      <c r="C529" s="133" t="s">
        <v>464</v>
      </c>
      <c r="D529" s="167">
        <v>42327</v>
      </c>
      <c r="E529" s="140" t="s">
        <v>551</v>
      </c>
      <c r="F529" s="45">
        <v>42736</v>
      </c>
      <c r="G529" s="45">
        <v>42916</v>
      </c>
      <c r="H529" s="133" t="s">
        <v>824</v>
      </c>
      <c r="I529" s="32">
        <v>2700.42</v>
      </c>
      <c r="J529" s="41" t="s">
        <v>25</v>
      </c>
      <c r="K529" s="41" t="s">
        <v>25</v>
      </c>
      <c r="L529" s="41" t="s">
        <v>25</v>
      </c>
      <c r="M529" s="41" t="s">
        <v>25</v>
      </c>
      <c r="N529" s="41" t="s">
        <v>25</v>
      </c>
      <c r="O529" s="41" t="s">
        <v>25</v>
      </c>
      <c r="P529" s="42"/>
      <c r="Q529" s="138">
        <f t="shared" ref="Q529:Q547" si="168">I530/I529</f>
        <v>1</v>
      </c>
      <c r="R529" s="138"/>
      <c r="S529" s="138"/>
    </row>
    <row r="530" spans="1:19" s="1" customFormat="1" ht="19.5" customHeight="1" x14ac:dyDescent="0.2">
      <c r="A530" s="134"/>
      <c r="B530" s="134"/>
      <c r="C530" s="134"/>
      <c r="D530" s="167"/>
      <c r="E530" s="140"/>
      <c r="F530" s="45">
        <v>42917</v>
      </c>
      <c r="G530" s="45">
        <v>43100</v>
      </c>
      <c r="H530" s="137"/>
      <c r="I530" s="32">
        <v>2700.42</v>
      </c>
      <c r="J530" s="41" t="s">
        <v>25</v>
      </c>
      <c r="K530" s="41" t="s">
        <v>25</v>
      </c>
      <c r="L530" s="41" t="s">
        <v>25</v>
      </c>
      <c r="M530" s="41" t="s">
        <v>25</v>
      </c>
      <c r="N530" s="41" t="s">
        <v>25</v>
      </c>
      <c r="O530" s="41" t="s">
        <v>25</v>
      </c>
      <c r="P530" s="42"/>
      <c r="Q530" s="139"/>
      <c r="R530" s="139"/>
      <c r="S530" s="139"/>
    </row>
    <row r="531" spans="1:19" s="1" customFormat="1" ht="19.5" customHeight="1" x14ac:dyDescent="0.2">
      <c r="A531" s="134"/>
      <c r="B531" s="134"/>
      <c r="C531" s="134"/>
      <c r="D531" s="135">
        <v>42723</v>
      </c>
      <c r="E531" s="140" t="s">
        <v>820</v>
      </c>
      <c r="F531" s="45">
        <v>42736</v>
      </c>
      <c r="G531" s="45">
        <v>42916</v>
      </c>
      <c r="H531" s="133"/>
      <c r="I531" s="41" t="s">
        <v>25</v>
      </c>
      <c r="J531" s="41" t="s">
        <v>25</v>
      </c>
      <c r="K531" s="41" t="s">
        <v>25</v>
      </c>
      <c r="L531" s="41" t="s">
        <v>25</v>
      </c>
      <c r="M531" s="41" t="s">
        <v>25</v>
      </c>
      <c r="N531" s="41" t="s">
        <v>25</v>
      </c>
      <c r="O531" s="59">
        <v>2474.16</v>
      </c>
      <c r="P531" s="42"/>
      <c r="Q531" s="138"/>
      <c r="R531" s="138">
        <f t="shared" ref="R531:R549" si="169">O532/O531</f>
        <v>1.0339994179842857</v>
      </c>
      <c r="S531" s="138">
        <f t="shared" ref="S531:S549" si="170">O532/(I530*1.18)</f>
        <v>0.80285063001499213</v>
      </c>
    </row>
    <row r="532" spans="1:19" s="1" customFormat="1" ht="19.5" customHeight="1" x14ac:dyDescent="0.2">
      <c r="A532" s="134"/>
      <c r="B532" s="134"/>
      <c r="C532" s="134"/>
      <c r="D532" s="136"/>
      <c r="E532" s="140"/>
      <c r="F532" s="45">
        <v>42917</v>
      </c>
      <c r="G532" s="45">
        <v>43100</v>
      </c>
      <c r="H532" s="137"/>
      <c r="I532" s="41" t="s">
        <v>25</v>
      </c>
      <c r="J532" s="41" t="s">
        <v>25</v>
      </c>
      <c r="K532" s="41" t="s">
        <v>25</v>
      </c>
      <c r="L532" s="41" t="s">
        <v>25</v>
      </c>
      <c r="M532" s="41" t="s">
        <v>25</v>
      </c>
      <c r="N532" s="41" t="s">
        <v>25</v>
      </c>
      <c r="O532" s="59">
        <v>2558.2800000000002</v>
      </c>
      <c r="P532" s="42"/>
      <c r="Q532" s="139"/>
      <c r="R532" s="139"/>
      <c r="S532" s="139"/>
    </row>
    <row r="533" spans="1:19" s="1" customFormat="1" ht="19.5" customHeight="1" x14ac:dyDescent="0.2">
      <c r="A533" s="133" t="s">
        <v>62</v>
      </c>
      <c r="B533" s="133" t="s">
        <v>107</v>
      </c>
      <c r="C533" s="133" t="s">
        <v>825</v>
      </c>
      <c r="D533" s="167">
        <v>42327</v>
      </c>
      <c r="E533" s="140" t="s">
        <v>551</v>
      </c>
      <c r="F533" s="45">
        <v>42736</v>
      </c>
      <c r="G533" s="45">
        <v>42916</v>
      </c>
      <c r="H533" s="133" t="s">
        <v>824</v>
      </c>
      <c r="I533" s="32">
        <v>2700.42</v>
      </c>
      <c r="J533" s="41" t="s">
        <v>25</v>
      </c>
      <c r="K533" s="41" t="s">
        <v>25</v>
      </c>
      <c r="L533" s="41" t="s">
        <v>25</v>
      </c>
      <c r="M533" s="41" t="s">
        <v>25</v>
      </c>
      <c r="N533" s="41" t="s">
        <v>25</v>
      </c>
      <c r="O533" s="41" t="s">
        <v>25</v>
      </c>
      <c r="P533" s="42"/>
      <c r="Q533" s="138">
        <f t="shared" ref="Q533" si="171">I534/I533</f>
        <v>1</v>
      </c>
      <c r="R533" s="138"/>
      <c r="S533" s="138"/>
    </row>
    <row r="534" spans="1:19" s="1" customFormat="1" ht="19.5" customHeight="1" x14ac:dyDescent="0.2">
      <c r="A534" s="137"/>
      <c r="B534" s="137"/>
      <c r="C534" s="137"/>
      <c r="D534" s="167"/>
      <c r="E534" s="140"/>
      <c r="F534" s="45">
        <v>42917</v>
      </c>
      <c r="G534" s="45">
        <v>43100</v>
      </c>
      <c r="H534" s="137"/>
      <c r="I534" s="32">
        <v>2700.42</v>
      </c>
      <c r="J534" s="41" t="s">
        <v>25</v>
      </c>
      <c r="K534" s="41" t="s">
        <v>25</v>
      </c>
      <c r="L534" s="41" t="s">
        <v>25</v>
      </c>
      <c r="M534" s="41" t="s">
        <v>25</v>
      </c>
      <c r="N534" s="41" t="s">
        <v>25</v>
      </c>
      <c r="O534" s="41" t="s">
        <v>25</v>
      </c>
      <c r="P534" s="42"/>
      <c r="Q534" s="139"/>
      <c r="R534" s="139"/>
      <c r="S534" s="139"/>
    </row>
    <row r="535" spans="1:19" s="1" customFormat="1" ht="19.5" customHeight="1" x14ac:dyDescent="0.2">
      <c r="A535" s="133" t="s">
        <v>62</v>
      </c>
      <c r="B535" s="133" t="s">
        <v>115</v>
      </c>
      <c r="C535" s="133" t="s">
        <v>116</v>
      </c>
      <c r="D535" s="135">
        <v>42723</v>
      </c>
      <c r="E535" s="135" t="s">
        <v>826</v>
      </c>
      <c r="F535" s="45">
        <v>42736</v>
      </c>
      <c r="G535" s="45">
        <v>42916</v>
      </c>
      <c r="H535" s="133"/>
      <c r="I535" s="19">
        <v>4014.24</v>
      </c>
      <c r="J535" s="41" t="s">
        <v>25</v>
      </c>
      <c r="K535" s="41" t="s">
        <v>25</v>
      </c>
      <c r="L535" s="41" t="s">
        <v>25</v>
      </c>
      <c r="M535" s="41" t="s">
        <v>25</v>
      </c>
      <c r="N535" s="41" t="s">
        <v>25</v>
      </c>
      <c r="O535" s="41" t="s">
        <v>25</v>
      </c>
      <c r="P535" s="133" t="s">
        <v>496</v>
      </c>
      <c r="Q535" s="138">
        <f t="shared" si="168"/>
        <v>1.1008285503607158</v>
      </c>
      <c r="R535" s="138"/>
      <c r="S535" s="138"/>
    </row>
    <row r="536" spans="1:19" s="1" customFormat="1" ht="29.25" customHeight="1" x14ac:dyDescent="0.2">
      <c r="A536" s="134"/>
      <c r="B536" s="134" t="s">
        <v>117</v>
      </c>
      <c r="C536" s="134"/>
      <c r="D536" s="136"/>
      <c r="E536" s="136"/>
      <c r="F536" s="45">
        <v>42917</v>
      </c>
      <c r="G536" s="45">
        <v>43100</v>
      </c>
      <c r="H536" s="137"/>
      <c r="I536" s="19">
        <v>4418.99</v>
      </c>
      <c r="J536" s="41" t="s">
        <v>25</v>
      </c>
      <c r="K536" s="41" t="s">
        <v>25</v>
      </c>
      <c r="L536" s="41" t="s">
        <v>25</v>
      </c>
      <c r="M536" s="41" t="s">
        <v>25</v>
      </c>
      <c r="N536" s="41" t="s">
        <v>25</v>
      </c>
      <c r="O536" s="41" t="s">
        <v>25</v>
      </c>
      <c r="P536" s="137"/>
      <c r="Q536" s="139"/>
      <c r="R536" s="139"/>
      <c r="S536" s="139"/>
    </row>
    <row r="537" spans="1:19" s="1" customFormat="1" ht="19.5" customHeight="1" x14ac:dyDescent="0.2">
      <c r="A537" s="134"/>
      <c r="B537" s="134"/>
      <c r="C537" s="134"/>
      <c r="D537" s="135">
        <v>42723</v>
      </c>
      <c r="E537" s="140" t="s">
        <v>820</v>
      </c>
      <c r="F537" s="45">
        <v>42736</v>
      </c>
      <c r="G537" s="45">
        <v>42916</v>
      </c>
      <c r="H537" s="133"/>
      <c r="I537" s="41" t="s">
        <v>25</v>
      </c>
      <c r="J537" s="41" t="s">
        <v>25</v>
      </c>
      <c r="K537" s="41" t="s">
        <v>25</v>
      </c>
      <c r="L537" s="41" t="s">
        <v>25</v>
      </c>
      <c r="M537" s="41" t="s">
        <v>25</v>
      </c>
      <c r="N537" s="41" t="s">
        <v>25</v>
      </c>
      <c r="O537" s="59">
        <v>2143.0700000000002</v>
      </c>
      <c r="P537" s="133" t="s">
        <v>496</v>
      </c>
      <c r="Q537" s="138"/>
      <c r="R537" s="138">
        <f t="shared" si="169"/>
        <v>1.033997956203017</v>
      </c>
      <c r="S537" s="138">
        <f t="shared" si="170"/>
        <v>0.42496289415930266</v>
      </c>
    </row>
    <row r="538" spans="1:19" s="1" customFormat="1" ht="29.25" customHeight="1" x14ac:dyDescent="0.2">
      <c r="A538" s="134"/>
      <c r="B538" s="134"/>
      <c r="C538" s="134"/>
      <c r="D538" s="136"/>
      <c r="E538" s="140"/>
      <c r="F538" s="45">
        <v>42917</v>
      </c>
      <c r="G538" s="45">
        <v>43100</v>
      </c>
      <c r="H538" s="137"/>
      <c r="I538" s="41" t="s">
        <v>25</v>
      </c>
      <c r="J538" s="41" t="s">
        <v>25</v>
      </c>
      <c r="K538" s="41" t="s">
        <v>25</v>
      </c>
      <c r="L538" s="41" t="s">
        <v>25</v>
      </c>
      <c r="M538" s="41" t="s">
        <v>25</v>
      </c>
      <c r="N538" s="41" t="s">
        <v>25</v>
      </c>
      <c r="O538" s="59">
        <v>2215.9299999999998</v>
      </c>
      <c r="P538" s="137"/>
      <c r="Q538" s="139"/>
      <c r="R538" s="139"/>
      <c r="S538" s="139"/>
    </row>
    <row r="539" spans="1:19" s="1" customFormat="1" ht="19.5" customHeight="1" x14ac:dyDescent="0.2">
      <c r="A539" s="133" t="s">
        <v>62</v>
      </c>
      <c r="B539" s="133" t="s">
        <v>118</v>
      </c>
      <c r="C539" s="133" t="s">
        <v>116</v>
      </c>
      <c r="D539" s="135">
        <v>42723</v>
      </c>
      <c r="E539" s="135" t="s">
        <v>826</v>
      </c>
      <c r="F539" s="45">
        <v>42736</v>
      </c>
      <c r="G539" s="45">
        <v>42916</v>
      </c>
      <c r="H539" s="133"/>
      <c r="I539" s="19">
        <v>4014.24</v>
      </c>
      <c r="J539" s="41" t="s">
        <v>25</v>
      </c>
      <c r="K539" s="41" t="s">
        <v>25</v>
      </c>
      <c r="L539" s="41" t="s">
        <v>25</v>
      </c>
      <c r="M539" s="41" t="s">
        <v>25</v>
      </c>
      <c r="N539" s="41" t="s">
        <v>25</v>
      </c>
      <c r="O539" s="41" t="s">
        <v>25</v>
      </c>
      <c r="P539" s="133" t="s">
        <v>496</v>
      </c>
      <c r="Q539" s="138">
        <f t="shared" si="168"/>
        <v>1.1008285503607158</v>
      </c>
      <c r="R539" s="138"/>
      <c r="S539" s="138"/>
    </row>
    <row r="540" spans="1:19" s="1" customFormat="1" ht="27.75" customHeight="1" x14ac:dyDescent="0.2">
      <c r="A540" s="134"/>
      <c r="B540" s="134"/>
      <c r="C540" s="134"/>
      <c r="D540" s="136"/>
      <c r="E540" s="136"/>
      <c r="F540" s="45">
        <v>42917</v>
      </c>
      <c r="G540" s="45">
        <v>43100</v>
      </c>
      <c r="H540" s="137"/>
      <c r="I540" s="19">
        <v>4418.99</v>
      </c>
      <c r="J540" s="41" t="s">
        <v>25</v>
      </c>
      <c r="K540" s="41" t="s">
        <v>25</v>
      </c>
      <c r="L540" s="41" t="s">
        <v>25</v>
      </c>
      <c r="M540" s="41" t="s">
        <v>25</v>
      </c>
      <c r="N540" s="41" t="s">
        <v>25</v>
      </c>
      <c r="O540" s="41" t="s">
        <v>25</v>
      </c>
      <c r="P540" s="137"/>
      <c r="Q540" s="139"/>
      <c r="R540" s="139"/>
      <c r="S540" s="139"/>
    </row>
    <row r="541" spans="1:19" s="1" customFormat="1" ht="19.5" customHeight="1" x14ac:dyDescent="0.2">
      <c r="A541" s="134"/>
      <c r="B541" s="134"/>
      <c r="C541" s="134"/>
      <c r="D541" s="135">
        <v>42723</v>
      </c>
      <c r="E541" s="140" t="s">
        <v>820</v>
      </c>
      <c r="F541" s="45">
        <v>42736</v>
      </c>
      <c r="G541" s="45">
        <v>42916</v>
      </c>
      <c r="H541" s="133"/>
      <c r="I541" s="41" t="s">
        <v>25</v>
      </c>
      <c r="J541" s="41" t="s">
        <v>25</v>
      </c>
      <c r="K541" s="41" t="s">
        <v>25</v>
      </c>
      <c r="L541" s="41" t="s">
        <v>25</v>
      </c>
      <c r="M541" s="41" t="s">
        <v>25</v>
      </c>
      <c r="N541" s="41" t="s">
        <v>25</v>
      </c>
      <c r="O541" s="59">
        <v>2347.9499999999998</v>
      </c>
      <c r="P541" s="133" t="s">
        <v>496</v>
      </c>
      <c r="Q541" s="138"/>
      <c r="R541" s="138">
        <f t="shared" si="169"/>
        <v>1.0339998722289658</v>
      </c>
      <c r="S541" s="138">
        <f t="shared" si="170"/>
        <v>0.46559070691857235</v>
      </c>
    </row>
    <row r="542" spans="1:19" s="1" customFormat="1" ht="27.75" customHeight="1" x14ac:dyDescent="0.2">
      <c r="A542" s="134"/>
      <c r="B542" s="134"/>
      <c r="C542" s="134"/>
      <c r="D542" s="136"/>
      <c r="E542" s="140"/>
      <c r="F542" s="45">
        <v>42917</v>
      </c>
      <c r="G542" s="45">
        <v>43100</v>
      </c>
      <c r="H542" s="137"/>
      <c r="I542" s="41" t="s">
        <v>25</v>
      </c>
      <c r="J542" s="41" t="s">
        <v>25</v>
      </c>
      <c r="K542" s="41" t="s">
        <v>25</v>
      </c>
      <c r="L542" s="41" t="s">
        <v>25</v>
      </c>
      <c r="M542" s="41" t="s">
        <v>25</v>
      </c>
      <c r="N542" s="41" t="s">
        <v>25</v>
      </c>
      <c r="O542" s="59">
        <v>2427.7800000000002</v>
      </c>
      <c r="P542" s="137"/>
      <c r="Q542" s="139"/>
      <c r="R542" s="139"/>
      <c r="S542" s="139"/>
    </row>
    <row r="543" spans="1:19" s="1" customFormat="1" ht="19.5" customHeight="1" x14ac:dyDescent="0.2">
      <c r="A543" s="133" t="s">
        <v>62</v>
      </c>
      <c r="B543" s="133" t="s">
        <v>119</v>
      </c>
      <c r="C543" s="133" t="s">
        <v>116</v>
      </c>
      <c r="D543" s="135">
        <v>42723</v>
      </c>
      <c r="E543" s="135" t="s">
        <v>826</v>
      </c>
      <c r="F543" s="45">
        <v>42736</v>
      </c>
      <c r="G543" s="45">
        <v>42916</v>
      </c>
      <c r="H543" s="133"/>
      <c r="I543" s="19">
        <v>4014.24</v>
      </c>
      <c r="J543" s="41" t="s">
        <v>25</v>
      </c>
      <c r="K543" s="41" t="s">
        <v>25</v>
      </c>
      <c r="L543" s="41" t="s">
        <v>25</v>
      </c>
      <c r="M543" s="41" t="s">
        <v>25</v>
      </c>
      <c r="N543" s="41" t="s">
        <v>25</v>
      </c>
      <c r="O543" s="41" t="s">
        <v>25</v>
      </c>
      <c r="P543" s="133" t="s">
        <v>496</v>
      </c>
      <c r="Q543" s="138">
        <f t="shared" si="168"/>
        <v>1.1008285503607158</v>
      </c>
      <c r="R543" s="138"/>
      <c r="S543" s="138"/>
    </row>
    <row r="544" spans="1:19" s="1" customFormat="1" ht="25.5" customHeight="1" x14ac:dyDescent="0.2">
      <c r="A544" s="134"/>
      <c r="B544" s="134" t="s">
        <v>120</v>
      </c>
      <c r="C544" s="134"/>
      <c r="D544" s="136"/>
      <c r="E544" s="136"/>
      <c r="F544" s="45">
        <v>42917</v>
      </c>
      <c r="G544" s="45">
        <v>43100</v>
      </c>
      <c r="H544" s="137"/>
      <c r="I544" s="19">
        <v>4418.99</v>
      </c>
      <c r="J544" s="41" t="s">
        <v>25</v>
      </c>
      <c r="K544" s="41" t="s">
        <v>25</v>
      </c>
      <c r="L544" s="41" t="s">
        <v>25</v>
      </c>
      <c r="M544" s="41" t="s">
        <v>25</v>
      </c>
      <c r="N544" s="41" t="s">
        <v>25</v>
      </c>
      <c r="O544" s="41" t="s">
        <v>25</v>
      </c>
      <c r="P544" s="137"/>
      <c r="Q544" s="139"/>
      <c r="R544" s="139"/>
      <c r="S544" s="139"/>
    </row>
    <row r="545" spans="1:19" s="1" customFormat="1" ht="19.5" customHeight="1" x14ac:dyDescent="0.2">
      <c r="A545" s="134"/>
      <c r="B545" s="134"/>
      <c r="C545" s="134"/>
      <c r="D545" s="135">
        <v>42723</v>
      </c>
      <c r="E545" s="140" t="s">
        <v>820</v>
      </c>
      <c r="F545" s="45">
        <v>42736</v>
      </c>
      <c r="G545" s="45">
        <v>42916</v>
      </c>
      <c r="H545" s="133"/>
      <c r="I545" s="41" t="s">
        <v>25</v>
      </c>
      <c r="J545" s="41" t="s">
        <v>25</v>
      </c>
      <c r="K545" s="41" t="s">
        <v>25</v>
      </c>
      <c r="L545" s="41" t="s">
        <v>25</v>
      </c>
      <c r="M545" s="41" t="s">
        <v>25</v>
      </c>
      <c r="N545" s="41" t="s">
        <v>25</v>
      </c>
      <c r="O545" s="59">
        <v>2410.34</v>
      </c>
      <c r="P545" s="133" t="s">
        <v>496</v>
      </c>
      <c r="Q545" s="138"/>
      <c r="R545" s="138">
        <f t="shared" si="169"/>
        <v>1.0344142320170597</v>
      </c>
      <c r="S545" s="138">
        <f t="shared" si="170"/>
        <v>0.47815397344611416</v>
      </c>
    </row>
    <row r="546" spans="1:19" s="1" customFormat="1" ht="25.5" customHeight="1" x14ac:dyDescent="0.2">
      <c r="A546" s="134"/>
      <c r="B546" s="134"/>
      <c r="C546" s="134"/>
      <c r="D546" s="136"/>
      <c r="E546" s="140"/>
      <c r="F546" s="45">
        <v>42917</v>
      </c>
      <c r="G546" s="45">
        <v>43100</v>
      </c>
      <c r="H546" s="137"/>
      <c r="I546" s="41" t="s">
        <v>25</v>
      </c>
      <c r="J546" s="41" t="s">
        <v>25</v>
      </c>
      <c r="K546" s="41" t="s">
        <v>25</v>
      </c>
      <c r="L546" s="41" t="s">
        <v>25</v>
      </c>
      <c r="M546" s="41" t="s">
        <v>25</v>
      </c>
      <c r="N546" s="41" t="s">
        <v>25</v>
      </c>
      <c r="O546" s="59">
        <v>2493.29</v>
      </c>
      <c r="P546" s="137"/>
      <c r="Q546" s="139"/>
      <c r="R546" s="139"/>
      <c r="S546" s="139"/>
    </row>
    <row r="547" spans="1:19" s="1" customFormat="1" ht="19.5" customHeight="1" x14ac:dyDescent="0.2">
      <c r="A547" s="133" t="s">
        <v>62</v>
      </c>
      <c r="B547" s="133" t="s">
        <v>121</v>
      </c>
      <c r="C547" s="133" t="s">
        <v>116</v>
      </c>
      <c r="D547" s="135">
        <v>42723</v>
      </c>
      <c r="E547" s="135" t="s">
        <v>826</v>
      </c>
      <c r="F547" s="45">
        <v>42736</v>
      </c>
      <c r="G547" s="45">
        <v>42916</v>
      </c>
      <c r="H547" s="133"/>
      <c r="I547" s="19">
        <v>4014.24</v>
      </c>
      <c r="J547" s="41" t="s">
        <v>25</v>
      </c>
      <c r="K547" s="41" t="s">
        <v>25</v>
      </c>
      <c r="L547" s="41" t="s">
        <v>25</v>
      </c>
      <c r="M547" s="41" t="s">
        <v>25</v>
      </c>
      <c r="N547" s="41" t="s">
        <v>25</v>
      </c>
      <c r="O547" s="41" t="s">
        <v>25</v>
      </c>
      <c r="P547" s="133" t="s">
        <v>496</v>
      </c>
      <c r="Q547" s="138">
        <f t="shared" si="168"/>
        <v>1.1008285503607158</v>
      </c>
      <c r="R547" s="138"/>
      <c r="S547" s="138"/>
    </row>
    <row r="548" spans="1:19" s="1" customFormat="1" ht="25.5" customHeight="1" x14ac:dyDescent="0.2">
      <c r="A548" s="134"/>
      <c r="B548" s="134"/>
      <c r="C548" s="134"/>
      <c r="D548" s="136"/>
      <c r="E548" s="136"/>
      <c r="F548" s="45">
        <v>42917</v>
      </c>
      <c r="G548" s="45">
        <v>43100</v>
      </c>
      <c r="H548" s="137"/>
      <c r="I548" s="19">
        <v>4418.99</v>
      </c>
      <c r="J548" s="41" t="s">
        <v>25</v>
      </c>
      <c r="K548" s="41" t="s">
        <v>25</v>
      </c>
      <c r="L548" s="41" t="s">
        <v>25</v>
      </c>
      <c r="M548" s="41" t="s">
        <v>25</v>
      </c>
      <c r="N548" s="41" t="s">
        <v>25</v>
      </c>
      <c r="O548" s="41" t="s">
        <v>25</v>
      </c>
      <c r="P548" s="137"/>
      <c r="Q548" s="139"/>
      <c r="R548" s="139"/>
      <c r="S548" s="139"/>
    </row>
    <row r="549" spans="1:19" s="1" customFormat="1" ht="19.5" customHeight="1" x14ac:dyDescent="0.2">
      <c r="A549" s="134"/>
      <c r="B549" s="134"/>
      <c r="C549" s="134"/>
      <c r="D549" s="135">
        <v>42723</v>
      </c>
      <c r="E549" s="140" t="s">
        <v>820</v>
      </c>
      <c r="F549" s="45">
        <v>42736</v>
      </c>
      <c r="G549" s="45">
        <v>42916</v>
      </c>
      <c r="H549" s="133"/>
      <c r="I549" s="41" t="s">
        <v>25</v>
      </c>
      <c r="J549" s="41" t="s">
        <v>25</v>
      </c>
      <c r="K549" s="41" t="s">
        <v>25</v>
      </c>
      <c r="L549" s="41" t="s">
        <v>25</v>
      </c>
      <c r="M549" s="41" t="s">
        <v>25</v>
      </c>
      <c r="N549" s="41" t="s">
        <v>25</v>
      </c>
      <c r="O549" s="59">
        <v>2330.46</v>
      </c>
      <c r="P549" s="133" t="s">
        <v>496</v>
      </c>
      <c r="Q549" s="138"/>
      <c r="R549" s="138">
        <f t="shared" si="169"/>
        <v>1.0339975798769341</v>
      </c>
      <c r="S549" s="138">
        <f t="shared" si="170"/>
        <v>0.46212147334380155</v>
      </c>
    </row>
    <row r="550" spans="1:19" s="1" customFormat="1" ht="25.5" customHeight="1" x14ac:dyDescent="0.2">
      <c r="A550" s="134"/>
      <c r="B550" s="134"/>
      <c r="C550" s="134"/>
      <c r="D550" s="136"/>
      <c r="E550" s="140"/>
      <c r="F550" s="45">
        <v>42917</v>
      </c>
      <c r="G550" s="45">
        <v>43100</v>
      </c>
      <c r="H550" s="137"/>
      <c r="I550" s="41" t="s">
        <v>25</v>
      </c>
      <c r="J550" s="41" t="s">
        <v>25</v>
      </c>
      <c r="K550" s="41" t="s">
        <v>25</v>
      </c>
      <c r="L550" s="41" t="s">
        <v>25</v>
      </c>
      <c r="M550" s="41" t="s">
        <v>25</v>
      </c>
      <c r="N550" s="41" t="s">
        <v>25</v>
      </c>
      <c r="O550" s="59">
        <v>2409.69</v>
      </c>
      <c r="P550" s="137"/>
      <c r="Q550" s="139"/>
      <c r="R550" s="139"/>
      <c r="S550" s="139"/>
    </row>
    <row r="551" spans="1:19" s="1" customFormat="1" ht="19.5" customHeight="1" x14ac:dyDescent="0.2">
      <c r="A551" s="133" t="s">
        <v>62</v>
      </c>
      <c r="B551" s="133" t="s">
        <v>544</v>
      </c>
      <c r="C551" s="133" t="s">
        <v>116</v>
      </c>
      <c r="D551" s="135">
        <v>42338</v>
      </c>
      <c r="E551" s="135" t="s">
        <v>553</v>
      </c>
      <c r="F551" s="45">
        <v>42736</v>
      </c>
      <c r="G551" s="45">
        <v>42916</v>
      </c>
      <c r="H551" s="133"/>
      <c r="I551" s="19">
        <v>533.23</v>
      </c>
      <c r="J551" s="41" t="s">
        <v>25</v>
      </c>
      <c r="K551" s="41" t="s">
        <v>25</v>
      </c>
      <c r="L551" s="41" t="s">
        <v>25</v>
      </c>
      <c r="M551" s="41" t="s">
        <v>25</v>
      </c>
      <c r="N551" s="41" t="s">
        <v>25</v>
      </c>
      <c r="O551" s="59" t="s">
        <v>25</v>
      </c>
      <c r="P551" s="159" t="s">
        <v>288</v>
      </c>
      <c r="Q551" s="138">
        <f t="shared" ref="Q551:Q559" si="172">I552/I551</f>
        <v>1.0445023723346398</v>
      </c>
      <c r="R551" s="138"/>
      <c r="S551" s="138"/>
    </row>
    <row r="552" spans="1:19" s="1" customFormat="1" ht="19.5" customHeight="1" x14ac:dyDescent="0.2">
      <c r="A552" s="137"/>
      <c r="B552" s="137"/>
      <c r="C552" s="137"/>
      <c r="D552" s="136"/>
      <c r="E552" s="136"/>
      <c r="F552" s="45">
        <v>42917</v>
      </c>
      <c r="G552" s="45">
        <v>43100</v>
      </c>
      <c r="H552" s="137"/>
      <c r="I552" s="19">
        <v>556.96</v>
      </c>
      <c r="J552" s="41" t="s">
        <v>25</v>
      </c>
      <c r="K552" s="41" t="s">
        <v>25</v>
      </c>
      <c r="L552" s="41" t="s">
        <v>25</v>
      </c>
      <c r="M552" s="41" t="s">
        <v>25</v>
      </c>
      <c r="N552" s="41" t="s">
        <v>25</v>
      </c>
      <c r="O552" s="59" t="s">
        <v>25</v>
      </c>
      <c r="P552" s="160"/>
      <c r="Q552" s="139"/>
      <c r="R552" s="139"/>
      <c r="S552" s="139"/>
    </row>
    <row r="553" spans="1:19" s="1" customFormat="1" ht="19.5" customHeight="1" x14ac:dyDescent="0.2">
      <c r="A553" s="133" t="s">
        <v>62</v>
      </c>
      <c r="B553" s="133" t="s">
        <v>118</v>
      </c>
      <c r="C553" s="133" t="s">
        <v>116</v>
      </c>
      <c r="D553" s="135">
        <v>42338</v>
      </c>
      <c r="E553" s="135" t="s">
        <v>553</v>
      </c>
      <c r="F553" s="45">
        <v>42736</v>
      </c>
      <c r="G553" s="45">
        <v>42916</v>
      </c>
      <c r="H553" s="133"/>
      <c r="I553" s="19">
        <v>697.03</v>
      </c>
      <c r="J553" s="41" t="s">
        <v>25</v>
      </c>
      <c r="K553" s="41" t="s">
        <v>25</v>
      </c>
      <c r="L553" s="41" t="s">
        <v>25</v>
      </c>
      <c r="M553" s="41" t="s">
        <v>25</v>
      </c>
      <c r="N553" s="41" t="s">
        <v>25</v>
      </c>
      <c r="O553" s="59" t="s">
        <v>25</v>
      </c>
      <c r="P553" s="159" t="s">
        <v>288</v>
      </c>
      <c r="Q553" s="138">
        <f t="shared" si="172"/>
        <v>1.3833120525658869</v>
      </c>
      <c r="R553" s="138"/>
      <c r="S553" s="138"/>
    </row>
    <row r="554" spans="1:19" s="1" customFormat="1" ht="19.5" customHeight="1" x14ac:dyDescent="0.2">
      <c r="A554" s="137"/>
      <c r="B554" s="137"/>
      <c r="C554" s="137"/>
      <c r="D554" s="136"/>
      <c r="E554" s="136"/>
      <c r="F554" s="45">
        <v>42917</v>
      </c>
      <c r="G554" s="45">
        <v>43100</v>
      </c>
      <c r="H554" s="137"/>
      <c r="I554" s="19">
        <v>964.21</v>
      </c>
      <c r="J554" s="41" t="s">
        <v>25</v>
      </c>
      <c r="K554" s="41" t="s">
        <v>25</v>
      </c>
      <c r="L554" s="41" t="s">
        <v>25</v>
      </c>
      <c r="M554" s="41" t="s">
        <v>25</v>
      </c>
      <c r="N554" s="41" t="s">
        <v>25</v>
      </c>
      <c r="O554" s="59" t="s">
        <v>25</v>
      </c>
      <c r="P554" s="160"/>
      <c r="Q554" s="139"/>
      <c r="R554" s="139"/>
      <c r="S554" s="139"/>
    </row>
    <row r="555" spans="1:19" s="1" customFormat="1" ht="19.5" customHeight="1" x14ac:dyDescent="0.2">
      <c r="A555" s="133" t="s">
        <v>62</v>
      </c>
      <c r="B555" s="133" t="s">
        <v>123</v>
      </c>
      <c r="C555" s="133" t="s">
        <v>124</v>
      </c>
      <c r="D555" s="135">
        <v>42327</v>
      </c>
      <c r="E555" s="135" t="s">
        <v>554</v>
      </c>
      <c r="F555" s="45">
        <v>42736</v>
      </c>
      <c r="G555" s="45">
        <v>42916</v>
      </c>
      <c r="H555" s="133"/>
      <c r="I555" s="32">
        <v>2847.03</v>
      </c>
      <c r="J555" s="41" t="s">
        <v>25</v>
      </c>
      <c r="K555" s="41" t="s">
        <v>25</v>
      </c>
      <c r="L555" s="41" t="s">
        <v>25</v>
      </c>
      <c r="M555" s="41" t="s">
        <v>25</v>
      </c>
      <c r="N555" s="41" t="s">
        <v>25</v>
      </c>
      <c r="O555" s="59" t="s">
        <v>25</v>
      </c>
      <c r="P555" s="42"/>
      <c r="Q555" s="138">
        <f t="shared" si="172"/>
        <v>1.0378886067234978</v>
      </c>
      <c r="R555" s="138"/>
      <c r="S555" s="138"/>
    </row>
    <row r="556" spans="1:19" s="1" customFormat="1" ht="19.5" customHeight="1" x14ac:dyDescent="0.2">
      <c r="A556" s="137"/>
      <c r="B556" s="137"/>
      <c r="C556" s="137"/>
      <c r="D556" s="136"/>
      <c r="E556" s="136"/>
      <c r="F556" s="45">
        <v>42917</v>
      </c>
      <c r="G556" s="45">
        <v>43100</v>
      </c>
      <c r="H556" s="137"/>
      <c r="I556" s="32">
        <v>2954.9</v>
      </c>
      <c r="J556" s="41" t="s">
        <v>25</v>
      </c>
      <c r="K556" s="41" t="s">
        <v>25</v>
      </c>
      <c r="L556" s="41" t="s">
        <v>25</v>
      </c>
      <c r="M556" s="41" t="s">
        <v>25</v>
      </c>
      <c r="N556" s="41" t="s">
        <v>25</v>
      </c>
      <c r="O556" s="59" t="s">
        <v>25</v>
      </c>
      <c r="P556" s="42"/>
      <c r="Q556" s="139"/>
      <c r="R556" s="139"/>
      <c r="S556" s="139"/>
    </row>
    <row r="557" spans="1:19" s="1" customFormat="1" ht="19.5" customHeight="1" x14ac:dyDescent="0.2">
      <c r="A557" s="133" t="s">
        <v>62</v>
      </c>
      <c r="B557" s="133" t="s">
        <v>101</v>
      </c>
      <c r="C557" s="133" t="s">
        <v>363</v>
      </c>
      <c r="D557" s="135">
        <v>42327</v>
      </c>
      <c r="E557" s="135" t="s">
        <v>555</v>
      </c>
      <c r="F557" s="45">
        <v>42736</v>
      </c>
      <c r="G557" s="45">
        <v>42916</v>
      </c>
      <c r="H557" s="135" t="s">
        <v>864</v>
      </c>
      <c r="I557" s="32">
        <v>1628.19</v>
      </c>
      <c r="J557" s="41" t="s">
        <v>25</v>
      </c>
      <c r="K557" s="41" t="s">
        <v>25</v>
      </c>
      <c r="L557" s="41" t="s">
        <v>25</v>
      </c>
      <c r="M557" s="41" t="s">
        <v>25</v>
      </c>
      <c r="N557" s="41" t="s">
        <v>25</v>
      </c>
      <c r="O557" s="59" t="s">
        <v>25</v>
      </c>
      <c r="P557" s="42"/>
      <c r="Q557" s="138">
        <f t="shared" si="172"/>
        <v>1.0163064507213531</v>
      </c>
      <c r="R557" s="138"/>
      <c r="S557" s="138"/>
    </row>
    <row r="558" spans="1:19" s="1" customFormat="1" ht="19.5" customHeight="1" x14ac:dyDescent="0.2">
      <c r="A558" s="137"/>
      <c r="B558" s="137"/>
      <c r="C558" s="137"/>
      <c r="D558" s="136"/>
      <c r="E558" s="136"/>
      <c r="F558" s="45">
        <v>42917</v>
      </c>
      <c r="G558" s="45">
        <v>43100</v>
      </c>
      <c r="H558" s="136"/>
      <c r="I558" s="32">
        <v>1654.74</v>
      </c>
      <c r="J558" s="41" t="s">
        <v>25</v>
      </c>
      <c r="K558" s="41" t="s">
        <v>25</v>
      </c>
      <c r="L558" s="41" t="s">
        <v>25</v>
      </c>
      <c r="M558" s="41" t="s">
        <v>25</v>
      </c>
      <c r="N558" s="41" t="s">
        <v>25</v>
      </c>
      <c r="O558" s="59" t="s">
        <v>25</v>
      </c>
      <c r="P558" s="42"/>
      <c r="Q558" s="139"/>
      <c r="R558" s="139"/>
      <c r="S558" s="139"/>
    </row>
    <row r="559" spans="1:19" s="1" customFormat="1" ht="19.5" customHeight="1" x14ac:dyDescent="0.2">
      <c r="A559" s="133" t="s">
        <v>62</v>
      </c>
      <c r="B559" s="133" t="s">
        <v>111</v>
      </c>
      <c r="C559" s="133" t="s">
        <v>888</v>
      </c>
      <c r="D559" s="135">
        <v>42710</v>
      </c>
      <c r="E559" s="135" t="s">
        <v>552</v>
      </c>
      <c r="F559" s="45">
        <v>42736</v>
      </c>
      <c r="G559" s="45">
        <v>42916</v>
      </c>
      <c r="H559" s="133"/>
      <c r="I559" s="19">
        <v>2155</v>
      </c>
      <c r="J559" s="41" t="s">
        <v>25</v>
      </c>
      <c r="K559" s="41" t="s">
        <v>25</v>
      </c>
      <c r="L559" s="41" t="s">
        <v>25</v>
      </c>
      <c r="M559" s="41" t="s">
        <v>25</v>
      </c>
      <c r="N559" s="41" t="s">
        <v>25</v>
      </c>
      <c r="O559" s="41" t="s">
        <v>25</v>
      </c>
      <c r="P559" s="42"/>
      <c r="Q559" s="138">
        <f t="shared" si="172"/>
        <v>1.0276194895591648</v>
      </c>
      <c r="R559" s="138"/>
      <c r="S559" s="138"/>
    </row>
    <row r="560" spans="1:19" s="1" customFormat="1" ht="19.5" customHeight="1" x14ac:dyDescent="0.2">
      <c r="A560" s="134"/>
      <c r="B560" s="134"/>
      <c r="C560" s="134"/>
      <c r="D560" s="136"/>
      <c r="E560" s="136"/>
      <c r="F560" s="45">
        <v>42917</v>
      </c>
      <c r="G560" s="45">
        <v>43100</v>
      </c>
      <c r="H560" s="137"/>
      <c r="I560" s="32">
        <v>2214.52</v>
      </c>
      <c r="J560" s="41" t="s">
        <v>25</v>
      </c>
      <c r="K560" s="41" t="s">
        <v>25</v>
      </c>
      <c r="L560" s="41" t="s">
        <v>25</v>
      </c>
      <c r="M560" s="41" t="s">
        <v>25</v>
      </c>
      <c r="N560" s="41" t="s">
        <v>25</v>
      </c>
      <c r="O560" s="41" t="s">
        <v>25</v>
      </c>
      <c r="P560" s="42"/>
      <c r="Q560" s="139"/>
      <c r="R560" s="139"/>
      <c r="S560" s="139"/>
    </row>
    <row r="561" spans="1:20" s="1" customFormat="1" ht="19.5" customHeight="1" x14ac:dyDescent="0.2">
      <c r="A561" s="134"/>
      <c r="B561" s="134"/>
      <c r="C561" s="134"/>
      <c r="D561" s="135">
        <v>42723</v>
      </c>
      <c r="E561" s="140" t="s">
        <v>820</v>
      </c>
      <c r="F561" s="45">
        <v>42736</v>
      </c>
      <c r="G561" s="45">
        <v>42916</v>
      </c>
      <c r="H561" s="133"/>
      <c r="I561" s="41" t="s">
        <v>25</v>
      </c>
      <c r="J561" s="41" t="s">
        <v>25</v>
      </c>
      <c r="K561" s="41" t="s">
        <v>25</v>
      </c>
      <c r="L561" s="41" t="s">
        <v>25</v>
      </c>
      <c r="M561" s="41" t="s">
        <v>25</v>
      </c>
      <c r="N561" s="41" t="s">
        <v>25</v>
      </c>
      <c r="O561" s="59">
        <v>1824.01</v>
      </c>
      <c r="P561" s="42"/>
      <c r="Q561" s="138"/>
      <c r="R561" s="138">
        <f t="shared" ref="R561" si="173">O562/O561</f>
        <v>1.0340020065679465</v>
      </c>
      <c r="S561" s="138">
        <f t="shared" ref="S561" si="174">O562/(I560*1.18)</f>
        <v>0.72175031540675927</v>
      </c>
    </row>
    <row r="562" spans="1:20" s="1" customFormat="1" ht="19.5" customHeight="1" x14ac:dyDescent="0.2">
      <c r="A562" s="134"/>
      <c r="B562" s="134"/>
      <c r="C562" s="134"/>
      <c r="D562" s="136"/>
      <c r="E562" s="140"/>
      <c r="F562" s="45">
        <v>42917</v>
      </c>
      <c r="G562" s="45">
        <v>43100</v>
      </c>
      <c r="H562" s="137"/>
      <c r="I562" s="41" t="s">
        <v>25</v>
      </c>
      <c r="J562" s="41" t="s">
        <v>25</v>
      </c>
      <c r="K562" s="41" t="s">
        <v>25</v>
      </c>
      <c r="L562" s="41" t="s">
        <v>25</v>
      </c>
      <c r="M562" s="41" t="s">
        <v>25</v>
      </c>
      <c r="N562" s="41" t="s">
        <v>25</v>
      </c>
      <c r="O562" s="59">
        <v>1886.03</v>
      </c>
      <c r="P562" s="42"/>
      <c r="Q562" s="139"/>
      <c r="R562" s="139"/>
      <c r="S562" s="139"/>
    </row>
    <row r="563" spans="1:20" s="1" customFormat="1" ht="19.5" customHeight="1" x14ac:dyDescent="0.2">
      <c r="A563" s="133" t="s">
        <v>62</v>
      </c>
      <c r="B563" s="133" t="s">
        <v>871</v>
      </c>
      <c r="C563" s="133" t="s">
        <v>837</v>
      </c>
      <c r="D563" s="135">
        <v>42734</v>
      </c>
      <c r="E563" s="135" t="s">
        <v>838</v>
      </c>
      <c r="F563" s="76">
        <v>42736</v>
      </c>
      <c r="G563" s="76">
        <v>42916</v>
      </c>
      <c r="H563" s="133"/>
      <c r="I563" s="19">
        <v>3023.67</v>
      </c>
      <c r="J563" s="75" t="s">
        <v>25</v>
      </c>
      <c r="K563" s="75" t="s">
        <v>25</v>
      </c>
      <c r="L563" s="75" t="s">
        <v>25</v>
      </c>
      <c r="M563" s="75" t="s">
        <v>25</v>
      </c>
      <c r="N563" s="75" t="s">
        <v>25</v>
      </c>
      <c r="O563" s="75" t="s">
        <v>25</v>
      </c>
      <c r="P563" s="74"/>
      <c r="Q563" s="138">
        <f t="shared" ref="Q563" si="175">I564/I563</f>
        <v>1.034527577414202</v>
      </c>
      <c r="R563" s="138"/>
      <c r="S563" s="138"/>
    </row>
    <row r="564" spans="1:20" s="1" customFormat="1" ht="19.5" customHeight="1" x14ac:dyDescent="0.2">
      <c r="A564" s="134"/>
      <c r="B564" s="134"/>
      <c r="C564" s="134"/>
      <c r="D564" s="136"/>
      <c r="E564" s="136"/>
      <c r="F564" s="76">
        <v>42917</v>
      </c>
      <c r="G564" s="76">
        <v>43100</v>
      </c>
      <c r="H564" s="137"/>
      <c r="I564" s="32">
        <v>3128.07</v>
      </c>
      <c r="J564" s="75" t="s">
        <v>25</v>
      </c>
      <c r="K564" s="75" t="s">
        <v>25</v>
      </c>
      <c r="L564" s="75" t="s">
        <v>25</v>
      </c>
      <c r="M564" s="75" t="s">
        <v>25</v>
      </c>
      <c r="N564" s="75" t="s">
        <v>25</v>
      </c>
      <c r="O564" s="75" t="s">
        <v>25</v>
      </c>
      <c r="P564" s="74"/>
      <c r="Q564" s="139"/>
      <c r="R564" s="139"/>
      <c r="S564" s="139"/>
    </row>
    <row r="565" spans="1:20" s="1" customFormat="1" ht="19.5" customHeight="1" x14ac:dyDescent="0.2">
      <c r="A565" s="134"/>
      <c r="B565" s="134"/>
      <c r="C565" s="134"/>
      <c r="D565" s="135">
        <v>42723</v>
      </c>
      <c r="E565" s="140" t="s">
        <v>820</v>
      </c>
      <c r="F565" s="76">
        <v>42736</v>
      </c>
      <c r="G565" s="76">
        <v>42916</v>
      </c>
      <c r="H565" s="133" t="s">
        <v>839</v>
      </c>
      <c r="I565" s="75" t="s">
        <v>25</v>
      </c>
      <c r="J565" s="75" t="s">
        <v>25</v>
      </c>
      <c r="K565" s="75" t="s">
        <v>25</v>
      </c>
      <c r="L565" s="75" t="s">
        <v>25</v>
      </c>
      <c r="M565" s="75" t="s">
        <v>25</v>
      </c>
      <c r="N565" s="75" t="s">
        <v>25</v>
      </c>
      <c r="O565" s="59">
        <v>2440.54</v>
      </c>
      <c r="P565" s="74"/>
      <c r="Q565" s="138"/>
      <c r="R565" s="138">
        <f t="shared" ref="R565" si="176">O566/O565</f>
        <v>1.0340006719824302</v>
      </c>
      <c r="S565" s="138">
        <f t="shared" ref="S565" si="177">O566/(I564*1.18)</f>
        <v>0.68367276665370036</v>
      </c>
    </row>
    <row r="566" spans="1:20" s="1" customFormat="1" ht="19.5" customHeight="1" x14ac:dyDescent="0.2">
      <c r="A566" s="134"/>
      <c r="B566" s="134"/>
      <c r="C566" s="134"/>
      <c r="D566" s="136"/>
      <c r="E566" s="140"/>
      <c r="F566" s="76">
        <v>42917</v>
      </c>
      <c r="G566" s="76">
        <v>43100</v>
      </c>
      <c r="H566" s="137"/>
      <c r="I566" s="75" t="s">
        <v>25</v>
      </c>
      <c r="J566" s="75" t="s">
        <v>25</v>
      </c>
      <c r="K566" s="75" t="s">
        <v>25</v>
      </c>
      <c r="L566" s="75" t="s">
        <v>25</v>
      </c>
      <c r="M566" s="75" t="s">
        <v>25</v>
      </c>
      <c r="N566" s="75" t="s">
        <v>25</v>
      </c>
      <c r="O566" s="59">
        <v>2523.52</v>
      </c>
      <c r="P566" s="74"/>
      <c r="Q566" s="139"/>
      <c r="R566" s="139"/>
      <c r="S566" s="139"/>
      <c r="T566" s="1">
        <f>O566/O565*100</f>
        <v>103.40006719824302</v>
      </c>
    </row>
    <row r="567" spans="1:20" s="10" customFormat="1" ht="19.5" customHeight="1" x14ac:dyDescent="0.25">
      <c r="A567" s="46">
        <v>10</v>
      </c>
      <c r="B567" s="47" t="s">
        <v>224</v>
      </c>
      <c r="C567" s="8"/>
      <c r="D567" s="8"/>
      <c r="E567" s="8"/>
      <c r="F567" s="8"/>
      <c r="G567" s="8"/>
      <c r="H567" s="8"/>
      <c r="I567" s="8"/>
      <c r="J567" s="8"/>
      <c r="K567" s="8"/>
      <c r="L567" s="8"/>
      <c r="M567" s="9"/>
      <c r="N567" s="8"/>
      <c r="O567" s="8"/>
      <c r="P567" s="8"/>
      <c r="Q567" s="49"/>
      <c r="R567" s="49"/>
      <c r="S567" s="49"/>
    </row>
    <row r="568" spans="1:20" s="1" customFormat="1" ht="19.5" customHeight="1" x14ac:dyDescent="0.2">
      <c r="A568" s="133" t="s">
        <v>56</v>
      </c>
      <c r="B568" s="133" t="s">
        <v>617</v>
      </c>
      <c r="C568" s="133" t="s">
        <v>126</v>
      </c>
      <c r="D568" s="135">
        <v>42320</v>
      </c>
      <c r="E568" s="135" t="s">
        <v>615</v>
      </c>
      <c r="F568" s="40">
        <v>42736</v>
      </c>
      <c r="G568" s="40">
        <v>42916</v>
      </c>
      <c r="H568" s="133"/>
      <c r="I568" s="19">
        <v>2375.5</v>
      </c>
      <c r="J568" s="41" t="s">
        <v>25</v>
      </c>
      <c r="K568" s="32" t="s">
        <v>25</v>
      </c>
      <c r="L568" s="32" t="s">
        <v>25</v>
      </c>
      <c r="M568" s="32" t="s">
        <v>25</v>
      </c>
      <c r="N568" s="32" t="s">
        <v>25</v>
      </c>
      <c r="O568" s="32" t="s">
        <v>25</v>
      </c>
      <c r="P568" s="133" t="s">
        <v>79</v>
      </c>
      <c r="Q568" s="148">
        <f>I569/I568</f>
        <v>1.1549694801094508</v>
      </c>
      <c r="R568" s="148"/>
      <c r="S568" s="148"/>
    </row>
    <row r="569" spans="1:20" s="1" customFormat="1" ht="19.5" customHeight="1" x14ac:dyDescent="0.2">
      <c r="A569" s="137"/>
      <c r="B569" s="137" t="s">
        <v>302</v>
      </c>
      <c r="C569" s="137"/>
      <c r="D569" s="136"/>
      <c r="E569" s="136"/>
      <c r="F569" s="40">
        <v>42917</v>
      </c>
      <c r="G569" s="40">
        <v>43100</v>
      </c>
      <c r="H569" s="137"/>
      <c r="I569" s="39">
        <v>2743.63</v>
      </c>
      <c r="J569" s="41" t="s">
        <v>25</v>
      </c>
      <c r="K569" s="32" t="s">
        <v>25</v>
      </c>
      <c r="L569" s="32" t="s">
        <v>25</v>
      </c>
      <c r="M569" s="32" t="s">
        <v>25</v>
      </c>
      <c r="N569" s="32" t="s">
        <v>25</v>
      </c>
      <c r="O569" s="32" t="s">
        <v>25</v>
      </c>
      <c r="P569" s="137" t="s">
        <v>33</v>
      </c>
      <c r="Q569" s="149"/>
      <c r="R569" s="149"/>
      <c r="S569" s="149"/>
    </row>
    <row r="570" spans="1:20" s="1" customFormat="1" ht="19.5" customHeight="1" x14ac:dyDescent="0.2">
      <c r="A570" s="133" t="s">
        <v>56</v>
      </c>
      <c r="B570" s="133" t="s">
        <v>301</v>
      </c>
      <c r="C570" s="133" t="s">
        <v>303</v>
      </c>
      <c r="D570" s="135">
        <v>42327</v>
      </c>
      <c r="E570" s="135" t="s">
        <v>616</v>
      </c>
      <c r="F570" s="40">
        <v>42736</v>
      </c>
      <c r="G570" s="40">
        <v>42916</v>
      </c>
      <c r="H570" s="133" t="s">
        <v>850</v>
      </c>
      <c r="I570" s="32">
        <v>1878.85</v>
      </c>
      <c r="J570" s="41" t="s">
        <v>25</v>
      </c>
      <c r="K570" s="32" t="s">
        <v>25</v>
      </c>
      <c r="L570" s="32" t="s">
        <v>25</v>
      </c>
      <c r="M570" s="32" t="s">
        <v>25</v>
      </c>
      <c r="N570" s="32" t="s">
        <v>25</v>
      </c>
      <c r="O570" s="32" t="s">
        <v>25</v>
      </c>
      <c r="P570" s="42"/>
      <c r="Q570" s="148">
        <f t="shared" ref="Q570:Q580" si="178">I571/I570</f>
        <v>1.0505362322697396</v>
      </c>
      <c r="R570" s="148"/>
      <c r="S570" s="148"/>
    </row>
    <row r="571" spans="1:20" s="1" customFormat="1" ht="19.5" customHeight="1" x14ac:dyDescent="0.2">
      <c r="A571" s="134"/>
      <c r="B571" s="134"/>
      <c r="C571" s="134"/>
      <c r="D571" s="136"/>
      <c r="E571" s="136"/>
      <c r="F571" s="40">
        <v>42917</v>
      </c>
      <c r="G571" s="40">
        <v>43100</v>
      </c>
      <c r="H571" s="137"/>
      <c r="I571" s="19">
        <v>1973.8</v>
      </c>
      <c r="J571" s="41" t="s">
        <v>25</v>
      </c>
      <c r="K571" s="32" t="s">
        <v>25</v>
      </c>
      <c r="L571" s="32" t="s">
        <v>25</v>
      </c>
      <c r="M571" s="32" t="s">
        <v>25</v>
      </c>
      <c r="N571" s="32" t="s">
        <v>25</v>
      </c>
      <c r="O571" s="32" t="s">
        <v>25</v>
      </c>
      <c r="P571" s="42"/>
      <c r="Q571" s="149"/>
      <c r="R571" s="149"/>
      <c r="S571" s="149"/>
    </row>
    <row r="572" spans="1:20" s="1" customFormat="1" ht="19.5" customHeight="1" x14ac:dyDescent="0.2">
      <c r="A572" s="134"/>
      <c r="B572" s="134"/>
      <c r="C572" s="134"/>
      <c r="D572" s="135">
        <v>42723</v>
      </c>
      <c r="E572" s="135" t="s">
        <v>847</v>
      </c>
      <c r="F572" s="40">
        <v>42736</v>
      </c>
      <c r="G572" s="40">
        <v>42916</v>
      </c>
      <c r="H572" s="133"/>
      <c r="I572" s="41" t="s">
        <v>25</v>
      </c>
      <c r="J572" s="41" t="s">
        <v>25</v>
      </c>
      <c r="K572" s="32" t="s">
        <v>25</v>
      </c>
      <c r="L572" s="32" t="s">
        <v>25</v>
      </c>
      <c r="M572" s="32" t="s">
        <v>25</v>
      </c>
      <c r="N572" s="32" t="s">
        <v>25</v>
      </c>
      <c r="O572" s="39">
        <v>2051</v>
      </c>
      <c r="P572" s="42"/>
      <c r="Q572" s="148"/>
      <c r="R572" s="148">
        <f t="shared" ref="R572:R582" si="179">O573/O572</f>
        <v>1.0339980497318382</v>
      </c>
      <c r="S572" s="148">
        <f t="shared" ref="S572:S582" si="180">O573/(I571*1.18)</f>
        <v>0.91054251370925232</v>
      </c>
    </row>
    <row r="573" spans="1:20" s="1" customFormat="1" ht="19.5" customHeight="1" x14ac:dyDescent="0.2">
      <c r="A573" s="137"/>
      <c r="B573" s="137"/>
      <c r="C573" s="137"/>
      <c r="D573" s="136"/>
      <c r="E573" s="136"/>
      <c r="F573" s="40">
        <v>42917</v>
      </c>
      <c r="G573" s="40">
        <v>43100</v>
      </c>
      <c r="H573" s="137"/>
      <c r="I573" s="41" t="s">
        <v>25</v>
      </c>
      <c r="J573" s="41" t="s">
        <v>25</v>
      </c>
      <c r="K573" s="32" t="s">
        <v>25</v>
      </c>
      <c r="L573" s="32" t="s">
        <v>25</v>
      </c>
      <c r="M573" s="32" t="s">
        <v>25</v>
      </c>
      <c r="N573" s="32" t="s">
        <v>25</v>
      </c>
      <c r="O573" s="39">
        <v>2120.73</v>
      </c>
      <c r="P573" s="42"/>
      <c r="Q573" s="149"/>
      <c r="R573" s="149"/>
      <c r="S573" s="149"/>
    </row>
    <row r="574" spans="1:20" s="1" customFormat="1" ht="19.5" customHeight="1" x14ac:dyDescent="0.2">
      <c r="A574" s="133" t="s">
        <v>56</v>
      </c>
      <c r="B574" s="133" t="s">
        <v>304</v>
      </c>
      <c r="C574" s="133" t="s">
        <v>127</v>
      </c>
      <c r="D574" s="135">
        <v>42338</v>
      </c>
      <c r="E574" s="135" t="s">
        <v>618</v>
      </c>
      <c r="F574" s="40">
        <v>42736</v>
      </c>
      <c r="G574" s="40">
        <v>42916</v>
      </c>
      <c r="H574" s="133" t="s">
        <v>851</v>
      </c>
      <c r="I574" s="32">
        <v>2069.69</v>
      </c>
      <c r="J574" s="41" t="s">
        <v>25</v>
      </c>
      <c r="K574" s="32" t="s">
        <v>25</v>
      </c>
      <c r="L574" s="32" t="s">
        <v>25</v>
      </c>
      <c r="M574" s="32" t="s">
        <v>25</v>
      </c>
      <c r="N574" s="32" t="s">
        <v>25</v>
      </c>
      <c r="O574" s="32" t="s">
        <v>25</v>
      </c>
      <c r="P574" s="42"/>
      <c r="Q574" s="148">
        <f t="shared" si="178"/>
        <v>1.0003188883359342</v>
      </c>
      <c r="R574" s="148"/>
      <c r="S574" s="148"/>
    </row>
    <row r="575" spans="1:20" s="1" customFormat="1" ht="19.5" customHeight="1" x14ac:dyDescent="0.2">
      <c r="A575" s="134"/>
      <c r="B575" s="134"/>
      <c r="C575" s="134"/>
      <c r="D575" s="136"/>
      <c r="E575" s="136"/>
      <c r="F575" s="40">
        <v>42917</v>
      </c>
      <c r="G575" s="40">
        <v>43100</v>
      </c>
      <c r="H575" s="137"/>
      <c r="I575" s="32">
        <v>2070.35</v>
      </c>
      <c r="J575" s="41" t="s">
        <v>25</v>
      </c>
      <c r="K575" s="32" t="s">
        <v>25</v>
      </c>
      <c r="L575" s="32" t="s">
        <v>25</v>
      </c>
      <c r="M575" s="32" t="s">
        <v>25</v>
      </c>
      <c r="N575" s="32" t="s">
        <v>25</v>
      </c>
      <c r="O575" s="32" t="s">
        <v>25</v>
      </c>
      <c r="P575" s="42"/>
      <c r="Q575" s="149"/>
      <c r="R575" s="149"/>
      <c r="S575" s="149"/>
    </row>
    <row r="576" spans="1:20" s="1" customFormat="1" ht="19.5" customHeight="1" x14ac:dyDescent="0.2">
      <c r="A576" s="134"/>
      <c r="B576" s="134"/>
      <c r="C576" s="134"/>
      <c r="D576" s="135">
        <v>42723</v>
      </c>
      <c r="E576" s="135" t="s">
        <v>847</v>
      </c>
      <c r="F576" s="40">
        <v>42736</v>
      </c>
      <c r="G576" s="40">
        <v>42916</v>
      </c>
      <c r="H576" s="133"/>
      <c r="I576" s="41" t="s">
        <v>25</v>
      </c>
      <c r="J576" s="41" t="s">
        <v>25</v>
      </c>
      <c r="K576" s="32" t="s">
        <v>25</v>
      </c>
      <c r="L576" s="32" t="s">
        <v>25</v>
      </c>
      <c r="M576" s="32" t="s">
        <v>25</v>
      </c>
      <c r="N576" s="32" t="s">
        <v>25</v>
      </c>
      <c r="O576" s="19">
        <v>2166.1</v>
      </c>
      <c r="P576" s="42"/>
      <c r="Q576" s="148"/>
      <c r="R576" s="148">
        <f t="shared" si="179"/>
        <v>1.0340012003139283</v>
      </c>
      <c r="S576" s="148">
        <f t="shared" si="180"/>
        <v>0.91679823234669655</v>
      </c>
    </row>
    <row r="577" spans="1:19" s="1" customFormat="1" ht="19.5" customHeight="1" x14ac:dyDescent="0.2">
      <c r="A577" s="137"/>
      <c r="B577" s="137"/>
      <c r="C577" s="137"/>
      <c r="D577" s="136"/>
      <c r="E577" s="136"/>
      <c r="F577" s="40">
        <v>42917</v>
      </c>
      <c r="G577" s="40">
        <v>43100</v>
      </c>
      <c r="H577" s="137"/>
      <c r="I577" s="41" t="s">
        <v>25</v>
      </c>
      <c r="J577" s="41" t="s">
        <v>25</v>
      </c>
      <c r="K577" s="32" t="s">
        <v>25</v>
      </c>
      <c r="L577" s="32" t="s">
        <v>25</v>
      </c>
      <c r="M577" s="32" t="s">
        <v>25</v>
      </c>
      <c r="N577" s="32" t="s">
        <v>25</v>
      </c>
      <c r="O577" s="32">
        <v>2239.75</v>
      </c>
      <c r="P577" s="42"/>
      <c r="Q577" s="149"/>
      <c r="R577" s="149"/>
      <c r="S577" s="149"/>
    </row>
    <row r="578" spans="1:19" s="1" customFormat="1" ht="19.5" customHeight="1" x14ac:dyDescent="0.2">
      <c r="A578" s="133" t="s">
        <v>56</v>
      </c>
      <c r="B578" s="133" t="s">
        <v>301</v>
      </c>
      <c r="C578" s="133" t="s">
        <v>128</v>
      </c>
      <c r="D578" s="135">
        <v>42717</v>
      </c>
      <c r="E578" s="135" t="s">
        <v>852</v>
      </c>
      <c r="F578" s="40">
        <v>42736</v>
      </c>
      <c r="G578" s="40">
        <v>42916</v>
      </c>
      <c r="H578" s="133"/>
      <c r="I578" s="60">
        <v>1579.36</v>
      </c>
      <c r="J578" s="41" t="s">
        <v>25</v>
      </c>
      <c r="K578" s="32" t="s">
        <v>25</v>
      </c>
      <c r="L578" s="32" t="s">
        <v>25</v>
      </c>
      <c r="M578" s="32" t="s">
        <v>25</v>
      </c>
      <c r="N578" s="32" t="s">
        <v>25</v>
      </c>
      <c r="O578" s="32" t="s">
        <v>25</v>
      </c>
      <c r="P578" s="42"/>
      <c r="Q578" s="148">
        <f t="shared" si="178"/>
        <v>1.0329437240401176</v>
      </c>
      <c r="R578" s="148"/>
      <c r="S578" s="148"/>
    </row>
    <row r="579" spans="1:19" s="1" customFormat="1" ht="19.5" customHeight="1" x14ac:dyDescent="0.2">
      <c r="A579" s="137"/>
      <c r="B579" s="137" t="s">
        <v>302</v>
      </c>
      <c r="C579" s="137"/>
      <c r="D579" s="136"/>
      <c r="E579" s="136"/>
      <c r="F579" s="40">
        <v>42917</v>
      </c>
      <c r="G579" s="40">
        <v>43100</v>
      </c>
      <c r="H579" s="137"/>
      <c r="I579" s="60">
        <v>1631.39</v>
      </c>
      <c r="J579" s="41" t="s">
        <v>25</v>
      </c>
      <c r="K579" s="32" t="s">
        <v>25</v>
      </c>
      <c r="L579" s="32" t="s">
        <v>25</v>
      </c>
      <c r="M579" s="32" t="s">
        <v>25</v>
      </c>
      <c r="N579" s="32" t="s">
        <v>25</v>
      </c>
      <c r="O579" s="32" t="s">
        <v>25</v>
      </c>
      <c r="P579" s="42"/>
      <c r="Q579" s="149"/>
      <c r="R579" s="149"/>
      <c r="S579" s="149"/>
    </row>
    <row r="580" spans="1:19" s="1" customFormat="1" ht="19.5" customHeight="1" x14ac:dyDescent="0.2">
      <c r="A580" s="133" t="s">
        <v>56</v>
      </c>
      <c r="B580" s="133" t="s">
        <v>305</v>
      </c>
      <c r="C580" s="133" t="s">
        <v>129</v>
      </c>
      <c r="D580" s="135">
        <v>42338</v>
      </c>
      <c r="E580" s="135" t="s">
        <v>619</v>
      </c>
      <c r="F580" s="40">
        <v>42736</v>
      </c>
      <c r="G580" s="40">
        <v>42916</v>
      </c>
      <c r="H580" s="133" t="s">
        <v>863</v>
      </c>
      <c r="I580" s="19">
        <v>2331.1</v>
      </c>
      <c r="J580" s="41" t="s">
        <v>25</v>
      </c>
      <c r="K580" s="32" t="s">
        <v>25</v>
      </c>
      <c r="L580" s="32" t="s">
        <v>25</v>
      </c>
      <c r="M580" s="32" t="s">
        <v>25</v>
      </c>
      <c r="N580" s="32" t="s">
        <v>25</v>
      </c>
      <c r="O580" s="32" t="s">
        <v>25</v>
      </c>
      <c r="P580" s="133" t="s">
        <v>496</v>
      </c>
      <c r="Q580" s="148">
        <f t="shared" si="178"/>
        <v>1</v>
      </c>
      <c r="R580" s="148"/>
      <c r="S580" s="148"/>
    </row>
    <row r="581" spans="1:19" s="1" customFormat="1" ht="19.5" customHeight="1" x14ac:dyDescent="0.2">
      <c r="A581" s="134"/>
      <c r="B581" s="134"/>
      <c r="C581" s="134"/>
      <c r="D581" s="136"/>
      <c r="E581" s="136"/>
      <c r="F581" s="40">
        <v>42917</v>
      </c>
      <c r="G581" s="40">
        <v>43100</v>
      </c>
      <c r="H581" s="137"/>
      <c r="I581" s="19">
        <v>2331.1</v>
      </c>
      <c r="J581" s="41" t="s">
        <v>25</v>
      </c>
      <c r="K581" s="32" t="s">
        <v>25</v>
      </c>
      <c r="L581" s="32" t="s">
        <v>25</v>
      </c>
      <c r="M581" s="32" t="s">
        <v>25</v>
      </c>
      <c r="N581" s="32" t="s">
        <v>25</v>
      </c>
      <c r="O581" s="32" t="s">
        <v>25</v>
      </c>
      <c r="P581" s="137"/>
      <c r="Q581" s="149"/>
      <c r="R581" s="149"/>
      <c r="S581" s="149"/>
    </row>
    <row r="582" spans="1:19" s="1" customFormat="1" ht="19.5" customHeight="1" x14ac:dyDescent="0.2">
      <c r="A582" s="134"/>
      <c r="B582" s="134"/>
      <c r="C582" s="134"/>
      <c r="D582" s="135">
        <v>42723</v>
      </c>
      <c r="E582" s="135" t="s">
        <v>847</v>
      </c>
      <c r="F582" s="40">
        <v>42736</v>
      </c>
      <c r="G582" s="40">
        <v>42916</v>
      </c>
      <c r="H582" s="133"/>
      <c r="I582" s="41" t="s">
        <v>25</v>
      </c>
      <c r="J582" s="41" t="s">
        <v>25</v>
      </c>
      <c r="K582" s="32" t="s">
        <v>25</v>
      </c>
      <c r="L582" s="32" t="s">
        <v>25</v>
      </c>
      <c r="M582" s="32" t="s">
        <v>25</v>
      </c>
      <c r="N582" s="32" t="s">
        <v>25</v>
      </c>
      <c r="O582" s="32">
        <v>2268.66</v>
      </c>
      <c r="P582" s="133" t="s">
        <v>496</v>
      </c>
      <c r="Q582" s="148"/>
      <c r="R582" s="148">
        <f t="shared" si="179"/>
        <v>1.0339980428975695</v>
      </c>
      <c r="S582" s="148">
        <f t="shared" si="180"/>
        <v>0.85279808979393601</v>
      </c>
    </row>
    <row r="583" spans="1:19" s="1" customFormat="1" ht="19.5" customHeight="1" x14ac:dyDescent="0.2">
      <c r="A583" s="137"/>
      <c r="B583" s="137"/>
      <c r="C583" s="137"/>
      <c r="D583" s="136"/>
      <c r="E583" s="136"/>
      <c r="F583" s="40">
        <v>42917</v>
      </c>
      <c r="G583" s="40">
        <v>43100</v>
      </c>
      <c r="H583" s="137"/>
      <c r="I583" s="41" t="s">
        <v>25</v>
      </c>
      <c r="J583" s="41" t="s">
        <v>25</v>
      </c>
      <c r="K583" s="32" t="s">
        <v>25</v>
      </c>
      <c r="L583" s="32" t="s">
        <v>25</v>
      </c>
      <c r="M583" s="32" t="s">
        <v>25</v>
      </c>
      <c r="N583" s="32" t="s">
        <v>25</v>
      </c>
      <c r="O583" s="32">
        <v>2345.79</v>
      </c>
      <c r="P583" s="137"/>
      <c r="Q583" s="149"/>
      <c r="R583" s="149"/>
      <c r="S583" s="149"/>
    </row>
    <row r="584" spans="1:19" s="5" customFormat="1" ht="19.5" customHeight="1" x14ac:dyDescent="0.2">
      <c r="A584" s="161" t="s">
        <v>56</v>
      </c>
      <c r="B584" s="161" t="s">
        <v>305</v>
      </c>
      <c r="C584" s="161" t="s">
        <v>895</v>
      </c>
      <c r="D584" s="157">
        <v>42338</v>
      </c>
      <c r="E584" s="157" t="s">
        <v>896</v>
      </c>
      <c r="F584" s="157" t="s">
        <v>903</v>
      </c>
      <c r="G584" s="157">
        <v>43100</v>
      </c>
      <c r="H584" s="161"/>
      <c r="I584" s="168">
        <v>1803.55</v>
      </c>
      <c r="J584" s="168" t="s">
        <v>25</v>
      </c>
      <c r="K584" s="168" t="s">
        <v>25</v>
      </c>
      <c r="L584" s="168" t="s">
        <v>25</v>
      </c>
      <c r="M584" s="168" t="s">
        <v>25</v>
      </c>
      <c r="N584" s="168" t="s">
        <v>25</v>
      </c>
      <c r="O584" s="168" t="s">
        <v>25</v>
      </c>
      <c r="P584" s="161"/>
      <c r="Q584" s="205">
        <f t="shared" ref="Q584" si="181">I585/I584</f>
        <v>0</v>
      </c>
      <c r="R584" s="205"/>
      <c r="S584" s="205"/>
    </row>
    <row r="585" spans="1:19" s="5" customFormat="1" ht="19.5" customHeight="1" x14ac:dyDescent="0.2">
      <c r="A585" s="162"/>
      <c r="B585" s="162"/>
      <c r="C585" s="162"/>
      <c r="D585" s="158"/>
      <c r="E585" s="158"/>
      <c r="F585" s="158"/>
      <c r="G585" s="158"/>
      <c r="H585" s="163"/>
      <c r="I585" s="169"/>
      <c r="J585" s="169" t="s">
        <v>25</v>
      </c>
      <c r="K585" s="169" t="s">
        <v>25</v>
      </c>
      <c r="L585" s="169" t="s">
        <v>25</v>
      </c>
      <c r="M585" s="169" t="s">
        <v>25</v>
      </c>
      <c r="N585" s="169" t="s">
        <v>25</v>
      </c>
      <c r="O585" s="169" t="s">
        <v>25</v>
      </c>
      <c r="P585" s="163"/>
      <c r="Q585" s="206"/>
      <c r="R585" s="206"/>
      <c r="S585" s="206"/>
    </row>
    <row r="586" spans="1:19" s="5" customFormat="1" ht="19.5" customHeight="1" x14ac:dyDescent="0.2">
      <c r="A586" s="162"/>
      <c r="B586" s="162"/>
      <c r="C586" s="162"/>
      <c r="D586" s="157">
        <v>42723</v>
      </c>
      <c r="E586" s="157" t="s">
        <v>897</v>
      </c>
      <c r="F586" s="157" t="s">
        <v>908</v>
      </c>
      <c r="G586" s="157">
        <v>43100</v>
      </c>
      <c r="H586" s="161"/>
      <c r="I586" s="264" t="s">
        <v>25</v>
      </c>
      <c r="J586" s="264" t="s">
        <v>25</v>
      </c>
      <c r="K586" s="264" t="s">
        <v>25</v>
      </c>
      <c r="L586" s="264" t="s">
        <v>25</v>
      </c>
      <c r="M586" s="264" t="s">
        <v>25</v>
      </c>
      <c r="N586" s="264" t="s">
        <v>25</v>
      </c>
      <c r="O586" s="264">
        <v>2128.19</v>
      </c>
      <c r="P586" s="161"/>
      <c r="Q586" s="205"/>
      <c r="R586" s="205">
        <f t="shared" ref="R586" si="182">O587/O586</f>
        <v>0</v>
      </c>
      <c r="S586" s="205" t="e">
        <f t="shared" ref="S586" si="183">O587/(I585*1.18)</f>
        <v>#DIV/0!</v>
      </c>
    </row>
    <row r="587" spans="1:19" s="5" customFormat="1" ht="246.75" customHeight="1" x14ac:dyDescent="0.2">
      <c r="A587" s="163"/>
      <c r="B587" s="163"/>
      <c r="C587" s="163"/>
      <c r="D587" s="158"/>
      <c r="E587" s="158"/>
      <c r="F587" s="158"/>
      <c r="G587" s="158"/>
      <c r="H587" s="163"/>
      <c r="I587" s="265"/>
      <c r="J587" s="265" t="s">
        <v>25</v>
      </c>
      <c r="K587" s="265" t="s">
        <v>25</v>
      </c>
      <c r="L587" s="265" t="s">
        <v>25</v>
      </c>
      <c r="M587" s="265" t="s">
        <v>25</v>
      </c>
      <c r="N587" s="265" t="s">
        <v>25</v>
      </c>
      <c r="O587" s="265"/>
      <c r="P587" s="163"/>
      <c r="Q587" s="206"/>
      <c r="R587" s="206"/>
      <c r="S587" s="206"/>
    </row>
    <row r="588" spans="1:19" s="1" customFormat="1" ht="45.75" customHeight="1" x14ac:dyDescent="0.2">
      <c r="A588" s="133" t="s">
        <v>56</v>
      </c>
      <c r="B588" s="133" t="s">
        <v>854</v>
      </c>
      <c r="C588" s="133" t="s">
        <v>620</v>
      </c>
      <c r="D588" s="135">
        <v>42723</v>
      </c>
      <c r="E588" s="135" t="s">
        <v>855</v>
      </c>
      <c r="F588" s="40">
        <v>42736</v>
      </c>
      <c r="G588" s="40">
        <v>42916</v>
      </c>
      <c r="H588" s="133"/>
      <c r="I588" s="19">
        <v>2710.77</v>
      </c>
      <c r="J588" s="32" t="s">
        <v>25</v>
      </c>
      <c r="K588" s="32" t="s">
        <v>25</v>
      </c>
      <c r="L588" s="32" t="s">
        <v>25</v>
      </c>
      <c r="M588" s="32" t="s">
        <v>25</v>
      </c>
      <c r="N588" s="32" t="s">
        <v>25</v>
      </c>
      <c r="O588" s="32" t="s">
        <v>25</v>
      </c>
      <c r="P588" s="42"/>
      <c r="Q588" s="148">
        <f t="shared" ref="Q588" si="184">I589/I588</f>
        <v>1</v>
      </c>
      <c r="R588" s="148"/>
      <c r="S588" s="148"/>
    </row>
    <row r="589" spans="1:19" s="1" customFormat="1" ht="37.5" customHeight="1" x14ac:dyDescent="0.2">
      <c r="A589" s="134"/>
      <c r="B589" s="134"/>
      <c r="C589" s="134"/>
      <c r="D589" s="136"/>
      <c r="E589" s="136"/>
      <c r="F589" s="40">
        <v>42917</v>
      </c>
      <c r="G589" s="40">
        <v>43100</v>
      </c>
      <c r="H589" s="137"/>
      <c r="I589" s="32">
        <v>2710.77</v>
      </c>
      <c r="J589" s="32" t="s">
        <v>25</v>
      </c>
      <c r="K589" s="32" t="s">
        <v>25</v>
      </c>
      <c r="L589" s="32" t="s">
        <v>25</v>
      </c>
      <c r="M589" s="32" t="s">
        <v>25</v>
      </c>
      <c r="N589" s="32" t="s">
        <v>25</v>
      </c>
      <c r="O589" s="32" t="s">
        <v>25</v>
      </c>
      <c r="P589" s="42"/>
      <c r="Q589" s="149"/>
      <c r="R589" s="149"/>
      <c r="S589" s="149"/>
    </row>
    <row r="590" spans="1:19" s="1" customFormat="1" ht="45.75" customHeight="1" x14ac:dyDescent="0.2">
      <c r="A590" s="134"/>
      <c r="B590" s="134"/>
      <c r="C590" s="134"/>
      <c r="D590" s="135">
        <v>42723</v>
      </c>
      <c r="E590" s="135" t="s">
        <v>847</v>
      </c>
      <c r="F590" s="40">
        <v>42736</v>
      </c>
      <c r="G590" s="40">
        <v>42916</v>
      </c>
      <c r="H590" s="133"/>
      <c r="I590" s="32" t="s">
        <v>25</v>
      </c>
      <c r="J590" s="32" t="s">
        <v>25</v>
      </c>
      <c r="K590" s="32" t="s">
        <v>25</v>
      </c>
      <c r="L590" s="32" t="s">
        <v>25</v>
      </c>
      <c r="M590" s="32" t="s">
        <v>25</v>
      </c>
      <c r="N590" s="32" t="s">
        <v>25</v>
      </c>
      <c r="O590" s="32">
        <v>2213.4299999999998</v>
      </c>
      <c r="P590" s="42"/>
      <c r="Q590" s="148"/>
      <c r="R590" s="148">
        <f t="shared" ref="R590" si="185">O591/O590</f>
        <v>1.0340015270417406</v>
      </c>
      <c r="S590" s="148">
        <f t="shared" ref="S590" si="186">O591/(I589*1.18)</f>
        <v>0.71550437573463244</v>
      </c>
    </row>
    <row r="591" spans="1:19" s="1" customFormat="1" ht="42.75" customHeight="1" x14ac:dyDescent="0.2">
      <c r="A591" s="137"/>
      <c r="B591" s="137"/>
      <c r="C591" s="137"/>
      <c r="D591" s="136"/>
      <c r="E591" s="136"/>
      <c r="F591" s="40">
        <v>42917</v>
      </c>
      <c r="G591" s="40">
        <v>43100</v>
      </c>
      <c r="H591" s="137"/>
      <c r="I591" s="32" t="s">
        <v>25</v>
      </c>
      <c r="J591" s="32" t="s">
        <v>25</v>
      </c>
      <c r="K591" s="32" t="s">
        <v>25</v>
      </c>
      <c r="L591" s="32" t="s">
        <v>25</v>
      </c>
      <c r="M591" s="32" t="s">
        <v>25</v>
      </c>
      <c r="N591" s="32" t="s">
        <v>25</v>
      </c>
      <c r="O591" s="32">
        <v>2288.69</v>
      </c>
      <c r="P591" s="42"/>
      <c r="Q591" s="149"/>
      <c r="R591" s="149"/>
      <c r="S591" s="149"/>
    </row>
    <row r="592" spans="1:19" s="1" customFormat="1" ht="27" customHeight="1" x14ac:dyDescent="0.2">
      <c r="A592" s="133" t="s">
        <v>56</v>
      </c>
      <c r="B592" s="133" t="s">
        <v>57</v>
      </c>
      <c r="C592" s="161" t="s">
        <v>604</v>
      </c>
      <c r="D592" s="135">
        <v>42720</v>
      </c>
      <c r="E592" s="135" t="s">
        <v>595</v>
      </c>
      <c r="F592" s="40">
        <v>42736</v>
      </c>
      <c r="G592" s="40">
        <v>42916</v>
      </c>
      <c r="H592" s="133"/>
      <c r="I592" s="39">
        <v>2562.5</v>
      </c>
      <c r="J592" s="41" t="s">
        <v>25</v>
      </c>
      <c r="K592" s="41">
        <v>2716.88</v>
      </c>
      <c r="L592" s="41" t="s">
        <v>25</v>
      </c>
      <c r="M592" s="41" t="s">
        <v>25</v>
      </c>
      <c r="N592" s="41" t="s">
        <v>25</v>
      </c>
      <c r="O592" s="39" t="s">
        <v>25</v>
      </c>
      <c r="P592" s="151" t="s">
        <v>605</v>
      </c>
      <c r="Q592" s="138">
        <f t="shared" ref="Q592" si="187">I593/I592</f>
        <v>1.0334829268292685</v>
      </c>
      <c r="R592" s="138"/>
      <c r="S592" s="138"/>
    </row>
    <row r="593" spans="1:19" s="1" customFormat="1" ht="27" customHeight="1" x14ac:dyDescent="0.2">
      <c r="A593" s="134"/>
      <c r="B593" s="134"/>
      <c r="C593" s="162"/>
      <c r="D593" s="170"/>
      <c r="E593" s="170"/>
      <c r="F593" s="40">
        <v>42917</v>
      </c>
      <c r="G593" s="40">
        <v>43100</v>
      </c>
      <c r="H593" s="137"/>
      <c r="I593" s="39">
        <v>2648.3</v>
      </c>
      <c r="J593" s="41" t="s">
        <v>25</v>
      </c>
      <c r="K593" s="41">
        <v>2779.37</v>
      </c>
      <c r="L593" s="41" t="s">
        <v>25</v>
      </c>
      <c r="M593" s="41" t="s">
        <v>25</v>
      </c>
      <c r="N593" s="41" t="s">
        <v>25</v>
      </c>
      <c r="O593" s="32" t="s">
        <v>25</v>
      </c>
      <c r="P593" s="164"/>
      <c r="Q593" s="139"/>
      <c r="R593" s="139"/>
      <c r="S593" s="139"/>
    </row>
    <row r="594" spans="1:19" s="1" customFormat="1" ht="19.5" customHeight="1" x14ac:dyDescent="0.2">
      <c r="A594" s="134"/>
      <c r="B594" s="134"/>
      <c r="C594" s="162"/>
      <c r="D594" s="140">
        <v>42723</v>
      </c>
      <c r="E594" s="140" t="s">
        <v>749</v>
      </c>
      <c r="F594" s="40">
        <v>42736</v>
      </c>
      <c r="G594" s="40">
        <v>42916</v>
      </c>
      <c r="H594" s="133"/>
      <c r="I594" s="39" t="s">
        <v>25</v>
      </c>
      <c r="J594" s="41" t="s">
        <v>25</v>
      </c>
      <c r="K594" s="41" t="s">
        <v>25</v>
      </c>
      <c r="L594" s="41" t="s">
        <v>25</v>
      </c>
      <c r="M594" s="41" t="s">
        <v>25</v>
      </c>
      <c r="N594" s="41" t="s">
        <v>25</v>
      </c>
      <c r="O594" s="19">
        <v>2693.78</v>
      </c>
      <c r="P594" s="164"/>
      <c r="Q594" s="138"/>
      <c r="R594" s="138">
        <f t="shared" ref="R594" si="188">O595/O594</f>
        <v>1.0200016333924817</v>
      </c>
      <c r="S594" s="138">
        <f t="shared" ref="S594" si="189">O595/(I593*1.18)</f>
        <v>0.87925288816554514</v>
      </c>
    </row>
    <row r="595" spans="1:19" s="1" customFormat="1" ht="19.5" customHeight="1" x14ac:dyDescent="0.2">
      <c r="A595" s="134"/>
      <c r="B595" s="134"/>
      <c r="C595" s="162"/>
      <c r="D595" s="140"/>
      <c r="E595" s="140"/>
      <c r="F595" s="40">
        <v>42917</v>
      </c>
      <c r="G595" s="40">
        <v>43100</v>
      </c>
      <c r="H595" s="137"/>
      <c r="I595" s="39" t="s">
        <v>25</v>
      </c>
      <c r="J595" s="41" t="s">
        <v>25</v>
      </c>
      <c r="K595" s="50" t="s">
        <v>25</v>
      </c>
      <c r="L595" s="41" t="s">
        <v>25</v>
      </c>
      <c r="M595" s="41" t="s">
        <v>25</v>
      </c>
      <c r="N595" s="41" t="s">
        <v>25</v>
      </c>
      <c r="O595" s="19">
        <v>2747.66</v>
      </c>
      <c r="P595" s="152"/>
      <c r="Q595" s="139"/>
      <c r="R595" s="139"/>
      <c r="S595" s="139"/>
    </row>
    <row r="596" spans="1:19" s="1" customFormat="1" ht="19.5" customHeight="1" x14ac:dyDescent="0.2">
      <c r="A596" s="134"/>
      <c r="B596" s="134"/>
      <c r="C596" s="162"/>
      <c r="D596" s="135">
        <v>42720</v>
      </c>
      <c r="E596" s="135" t="s">
        <v>595</v>
      </c>
      <c r="F596" s="40">
        <v>42736</v>
      </c>
      <c r="G596" s="40">
        <v>42916</v>
      </c>
      <c r="H596" s="77"/>
      <c r="I596" s="39">
        <v>4796.83</v>
      </c>
      <c r="J596" s="41" t="s">
        <v>25</v>
      </c>
      <c r="K596" s="50">
        <v>4834.7</v>
      </c>
      <c r="L596" s="41" t="s">
        <v>25</v>
      </c>
      <c r="M596" s="41" t="s">
        <v>25</v>
      </c>
      <c r="N596" s="41" t="s">
        <v>25</v>
      </c>
      <c r="O596" s="19" t="s">
        <v>25</v>
      </c>
      <c r="P596" s="151" t="s">
        <v>606</v>
      </c>
      <c r="Q596" s="138">
        <f t="shared" ref="Q596" si="190">I597/I596</f>
        <v>1.0308036765947513</v>
      </c>
      <c r="R596" s="138"/>
      <c r="S596" s="138"/>
    </row>
    <row r="597" spans="1:19" s="1" customFormat="1" ht="19.5" customHeight="1" x14ac:dyDescent="0.2">
      <c r="A597" s="137"/>
      <c r="B597" s="137"/>
      <c r="C597" s="163"/>
      <c r="D597" s="136"/>
      <c r="E597" s="136"/>
      <c r="F597" s="40">
        <v>42917</v>
      </c>
      <c r="G597" s="40">
        <v>43100</v>
      </c>
      <c r="H597" s="77"/>
      <c r="I597" s="39">
        <v>4944.59</v>
      </c>
      <c r="J597" s="41" t="s">
        <v>25</v>
      </c>
      <c r="K597" s="50">
        <v>5028.28</v>
      </c>
      <c r="L597" s="41" t="s">
        <v>25</v>
      </c>
      <c r="M597" s="41" t="s">
        <v>25</v>
      </c>
      <c r="N597" s="41" t="s">
        <v>25</v>
      </c>
      <c r="O597" s="19" t="s">
        <v>25</v>
      </c>
      <c r="P597" s="152"/>
      <c r="Q597" s="139"/>
      <c r="R597" s="139"/>
      <c r="S597" s="139"/>
    </row>
    <row r="598" spans="1:19" s="1" customFormat="1" ht="19.5" customHeight="1" x14ac:dyDescent="0.2">
      <c r="A598" s="133" t="s">
        <v>56</v>
      </c>
      <c r="B598" s="133" t="s">
        <v>306</v>
      </c>
      <c r="C598" s="133" t="s">
        <v>458</v>
      </c>
      <c r="D598" s="135">
        <v>42717</v>
      </c>
      <c r="E598" s="135" t="s">
        <v>846</v>
      </c>
      <c r="F598" s="40">
        <v>42736</v>
      </c>
      <c r="G598" s="40">
        <v>42916</v>
      </c>
      <c r="H598" s="133"/>
      <c r="I598" s="19">
        <v>2806.2</v>
      </c>
      <c r="J598" s="41" t="s">
        <v>25</v>
      </c>
      <c r="K598" s="32" t="s">
        <v>25</v>
      </c>
      <c r="L598" s="32" t="s">
        <v>25</v>
      </c>
      <c r="M598" s="32" t="s">
        <v>25</v>
      </c>
      <c r="N598" s="32" t="s">
        <v>25</v>
      </c>
      <c r="O598" s="32" t="s">
        <v>25</v>
      </c>
      <c r="P598" s="42"/>
      <c r="Q598" s="148">
        <f t="shared" ref="Q598" si="191">I599/I598</f>
        <v>0.91291426127859754</v>
      </c>
      <c r="R598" s="148"/>
      <c r="S598" s="148"/>
    </row>
    <row r="599" spans="1:19" s="1" customFormat="1" ht="19.5" customHeight="1" x14ac:dyDescent="0.2">
      <c r="A599" s="134"/>
      <c r="B599" s="134"/>
      <c r="C599" s="134"/>
      <c r="D599" s="136"/>
      <c r="E599" s="136"/>
      <c r="F599" s="40">
        <v>42917</v>
      </c>
      <c r="G599" s="40">
        <v>43100</v>
      </c>
      <c r="H599" s="137"/>
      <c r="I599" s="32">
        <v>2561.8200000000002</v>
      </c>
      <c r="J599" s="41" t="s">
        <v>25</v>
      </c>
      <c r="K599" s="32" t="s">
        <v>25</v>
      </c>
      <c r="L599" s="32" t="s">
        <v>25</v>
      </c>
      <c r="M599" s="32" t="s">
        <v>25</v>
      </c>
      <c r="N599" s="32" t="s">
        <v>25</v>
      </c>
      <c r="O599" s="32" t="s">
        <v>25</v>
      </c>
      <c r="P599" s="42"/>
      <c r="Q599" s="149"/>
      <c r="R599" s="149"/>
      <c r="S599" s="149"/>
    </row>
    <row r="600" spans="1:19" s="1" customFormat="1" ht="19.5" customHeight="1" x14ac:dyDescent="0.2">
      <c r="A600" s="134"/>
      <c r="B600" s="134"/>
      <c r="C600" s="134"/>
      <c r="D600" s="135">
        <v>42723</v>
      </c>
      <c r="E600" s="135" t="s">
        <v>847</v>
      </c>
      <c r="F600" s="40">
        <v>42736</v>
      </c>
      <c r="G600" s="40">
        <v>42916</v>
      </c>
      <c r="H600" s="133"/>
      <c r="I600" s="32" t="s">
        <v>25</v>
      </c>
      <c r="J600" s="41" t="s">
        <v>25</v>
      </c>
      <c r="K600" s="32" t="s">
        <v>25</v>
      </c>
      <c r="L600" s="32" t="s">
        <v>25</v>
      </c>
      <c r="M600" s="32" t="s">
        <v>25</v>
      </c>
      <c r="N600" s="32" t="s">
        <v>25</v>
      </c>
      <c r="O600" s="32">
        <v>2268.66</v>
      </c>
      <c r="P600" s="42"/>
      <c r="Q600" s="148"/>
      <c r="R600" s="148">
        <f t="shared" ref="R600" si="192">O601/O600</f>
        <v>1.0339980428975695</v>
      </c>
      <c r="S600" s="148">
        <f t="shared" ref="S600" si="193">O601/(I599*1.18)</f>
        <v>0.775994264670681</v>
      </c>
    </row>
    <row r="601" spans="1:19" s="1" customFormat="1" ht="19.5" customHeight="1" x14ac:dyDescent="0.2">
      <c r="A601" s="137"/>
      <c r="B601" s="137"/>
      <c r="C601" s="137"/>
      <c r="D601" s="136"/>
      <c r="E601" s="136"/>
      <c r="F601" s="40">
        <v>42917</v>
      </c>
      <c r="G601" s="40">
        <v>43100</v>
      </c>
      <c r="H601" s="137"/>
      <c r="I601" s="32" t="s">
        <v>25</v>
      </c>
      <c r="J601" s="41" t="s">
        <v>25</v>
      </c>
      <c r="K601" s="32" t="s">
        <v>25</v>
      </c>
      <c r="L601" s="32" t="s">
        <v>25</v>
      </c>
      <c r="M601" s="32" t="s">
        <v>25</v>
      </c>
      <c r="N601" s="32" t="s">
        <v>25</v>
      </c>
      <c r="O601" s="32">
        <v>2345.79</v>
      </c>
      <c r="P601" s="42"/>
      <c r="Q601" s="149"/>
      <c r="R601" s="149"/>
      <c r="S601" s="149"/>
    </row>
    <row r="602" spans="1:19" s="1" customFormat="1" ht="19.5" customHeight="1" x14ac:dyDescent="0.2">
      <c r="A602" s="133" t="s">
        <v>56</v>
      </c>
      <c r="B602" s="133" t="s">
        <v>306</v>
      </c>
      <c r="C602" s="133" t="s">
        <v>458</v>
      </c>
      <c r="D602" s="135">
        <v>42788</v>
      </c>
      <c r="E602" s="157" t="s">
        <v>885</v>
      </c>
      <c r="F602" s="88">
        <v>42788</v>
      </c>
      <c r="G602" s="85">
        <v>42916</v>
      </c>
      <c r="H602" s="133"/>
      <c r="I602" s="19">
        <v>2108.13</v>
      </c>
      <c r="J602" s="87" t="s">
        <v>25</v>
      </c>
      <c r="K602" s="32" t="s">
        <v>25</v>
      </c>
      <c r="L602" s="32" t="s">
        <v>25</v>
      </c>
      <c r="M602" s="32" t="s">
        <v>25</v>
      </c>
      <c r="N602" s="32" t="s">
        <v>25</v>
      </c>
      <c r="O602" s="32" t="s">
        <v>25</v>
      </c>
      <c r="P602" s="86"/>
      <c r="Q602" s="148">
        <f t="shared" ref="Q602" si="194">I603/I602</f>
        <v>1</v>
      </c>
      <c r="R602" s="148"/>
      <c r="S602" s="148"/>
    </row>
    <row r="603" spans="1:19" s="1" customFormat="1" ht="19.5" customHeight="1" x14ac:dyDescent="0.2">
      <c r="A603" s="134"/>
      <c r="B603" s="134"/>
      <c r="C603" s="134"/>
      <c r="D603" s="136"/>
      <c r="E603" s="158"/>
      <c r="F603" s="85">
        <v>42917</v>
      </c>
      <c r="G603" s="85">
        <v>43100</v>
      </c>
      <c r="H603" s="137"/>
      <c r="I603" s="32">
        <v>2108.13</v>
      </c>
      <c r="J603" s="87" t="s">
        <v>25</v>
      </c>
      <c r="K603" s="32" t="s">
        <v>25</v>
      </c>
      <c r="L603" s="32" t="s">
        <v>25</v>
      </c>
      <c r="M603" s="32" t="s">
        <v>25</v>
      </c>
      <c r="N603" s="32" t="s">
        <v>25</v>
      </c>
      <c r="O603" s="32" t="s">
        <v>25</v>
      </c>
      <c r="P603" s="86"/>
      <c r="Q603" s="149"/>
      <c r="R603" s="149"/>
      <c r="S603" s="149"/>
    </row>
    <row r="604" spans="1:19" s="1" customFormat="1" ht="19.5" customHeight="1" x14ac:dyDescent="0.2">
      <c r="A604" s="134"/>
      <c r="B604" s="134"/>
      <c r="C604" s="134"/>
      <c r="D604" s="135">
        <v>42723</v>
      </c>
      <c r="E604" s="135" t="s">
        <v>847</v>
      </c>
      <c r="F604" s="85">
        <v>42736</v>
      </c>
      <c r="G604" s="85">
        <v>42916</v>
      </c>
      <c r="H604" s="133" t="s">
        <v>884</v>
      </c>
      <c r="I604" s="32" t="s">
        <v>25</v>
      </c>
      <c r="J604" s="87" t="s">
        <v>25</v>
      </c>
      <c r="K604" s="32" t="s">
        <v>25</v>
      </c>
      <c r="L604" s="32" t="s">
        <v>25</v>
      </c>
      <c r="M604" s="32" t="s">
        <v>25</v>
      </c>
      <c r="N604" s="32" t="s">
        <v>25</v>
      </c>
      <c r="O604" s="32">
        <v>2213.4299999999998</v>
      </c>
      <c r="P604" s="86"/>
      <c r="Q604" s="148"/>
      <c r="R604" s="148">
        <f t="shared" ref="R604" si="195">O605/O604</f>
        <v>1.0340015270417406</v>
      </c>
      <c r="S604" s="148">
        <f t="shared" ref="S604" si="196">O605/(I603*1.18)</f>
        <v>0.92004183641908677</v>
      </c>
    </row>
    <row r="605" spans="1:19" s="1" customFormat="1" ht="19.5" customHeight="1" x14ac:dyDescent="0.2">
      <c r="A605" s="137"/>
      <c r="B605" s="137"/>
      <c r="C605" s="137"/>
      <c r="D605" s="136"/>
      <c r="E605" s="136"/>
      <c r="F605" s="85">
        <v>42917</v>
      </c>
      <c r="G605" s="85">
        <v>43100</v>
      </c>
      <c r="H605" s="137"/>
      <c r="I605" s="32" t="s">
        <v>25</v>
      </c>
      <c r="J605" s="87" t="s">
        <v>25</v>
      </c>
      <c r="K605" s="32" t="s">
        <v>25</v>
      </c>
      <c r="L605" s="32" t="s">
        <v>25</v>
      </c>
      <c r="M605" s="32" t="s">
        <v>25</v>
      </c>
      <c r="N605" s="32" t="s">
        <v>25</v>
      </c>
      <c r="O605" s="32">
        <v>2288.69</v>
      </c>
      <c r="P605" s="86"/>
      <c r="Q605" s="149"/>
      <c r="R605" s="149"/>
      <c r="S605" s="149"/>
    </row>
    <row r="606" spans="1:19" s="1" customFormat="1" ht="19.5" customHeight="1" x14ac:dyDescent="0.2">
      <c r="A606" s="133" t="s">
        <v>56</v>
      </c>
      <c r="B606" s="133" t="s">
        <v>307</v>
      </c>
      <c r="C606" s="133" t="s">
        <v>130</v>
      </c>
      <c r="D606" s="135">
        <v>42717</v>
      </c>
      <c r="E606" s="135" t="s">
        <v>849</v>
      </c>
      <c r="F606" s="40">
        <v>42736</v>
      </c>
      <c r="G606" s="40">
        <v>42916</v>
      </c>
      <c r="H606" s="133"/>
      <c r="I606" s="32">
        <v>1570.75</v>
      </c>
      <c r="J606" s="41" t="s">
        <v>25</v>
      </c>
      <c r="K606" s="32" t="s">
        <v>25</v>
      </c>
      <c r="L606" s="32" t="s">
        <v>25</v>
      </c>
      <c r="M606" s="32" t="s">
        <v>25</v>
      </c>
      <c r="N606" s="32" t="s">
        <v>25</v>
      </c>
      <c r="O606" s="32" t="s">
        <v>25</v>
      </c>
      <c r="P606" s="42"/>
      <c r="Q606" s="148">
        <f t="shared" ref="Q606" si="197">I607/I606</f>
        <v>1.0238612127964348</v>
      </c>
      <c r="R606" s="148"/>
      <c r="S606" s="148"/>
    </row>
    <row r="607" spans="1:19" s="1" customFormat="1" ht="19.5" customHeight="1" x14ac:dyDescent="0.2">
      <c r="A607" s="137"/>
      <c r="B607" s="137"/>
      <c r="C607" s="137"/>
      <c r="D607" s="136"/>
      <c r="E607" s="136"/>
      <c r="F607" s="40">
        <v>42917</v>
      </c>
      <c r="G607" s="40">
        <v>43100</v>
      </c>
      <c r="H607" s="137"/>
      <c r="I607" s="32">
        <v>1608.23</v>
      </c>
      <c r="J607" s="41" t="s">
        <v>25</v>
      </c>
      <c r="K607" s="32" t="s">
        <v>25</v>
      </c>
      <c r="L607" s="32" t="s">
        <v>25</v>
      </c>
      <c r="M607" s="32" t="s">
        <v>25</v>
      </c>
      <c r="N607" s="32" t="s">
        <v>25</v>
      </c>
      <c r="O607" s="32" t="s">
        <v>25</v>
      </c>
      <c r="P607" s="42"/>
      <c r="Q607" s="149"/>
      <c r="R607" s="149"/>
      <c r="S607" s="149"/>
    </row>
    <row r="608" spans="1:19" s="10" customFormat="1" ht="19.5" customHeight="1" x14ac:dyDescent="0.25">
      <c r="A608" s="46" t="s">
        <v>225</v>
      </c>
      <c r="B608" s="47" t="s">
        <v>226</v>
      </c>
      <c r="C608" s="8"/>
      <c r="D608" s="8"/>
      <c r="E608" s="8"/>
      <c r="F608" s="8"/>
      <c r="G608" s="8"/>
      <c r="H608" s="8"/>
      <c r="I608" s="8"/>
      <c r="J608" s="8"/>
      <c r="K608" s="8"/>
      <c r="L608" s="8"/>
      <c r="M608" s="9"/>
      <c r="N608" s="8"/>
      <c r="O608" s="8"/>
      <c r="P608" s="8"/>
      <c r="Q608" s="49"/>
      <c r="R608" s="49"/>
      <c r="S608" s="49"/>
    </row>
    <row r="609" spans="1:19" ht="48" customHeight="1" x14ac:dyDescent="0.25">
      <c r="A609" s="133" t="s">
        <v>43</v>
      </c>
      <c r="B609" s="133" t="s">
        <v>467</v>
      </c>
      <c r="C609" s="133" t="s">
        <v>27</v>
      </c>
      <c r="D609" s="135">
        <v>42720</v>
      </c>
      <c r="E609" s="135" t="s">
        <v>618</v>
      </c>
      <c r="F609" s="40">
        <v>42736</v>
      </c>
      <c r="G609" s="40">
        <v>42916</v>
      </c>
      <c r="H609" s="133"/>
      <c r="I609" s="19">
        <v>2042.86</v>
      </c>
      <c r="J609" s="41" t="s">
        <v>25</v>
      </c>
      <c r="K609" s="41" t="s">
        <v>25</v>
      </c>
      <c r="L609" s="41" t="s">
        <v>25</v>
      </c>
      <c r="M609" s="41" t="s">
        <v>25</v>
      </c>
      <c r="N609" s="41" t="s">
        <v>25</v>
      </c>
      <c r="O609" s="19">
        <v>2410.5700000000002</v>
      </c>
      <c r="P609" s="42"/>
      <c r="Q609" s="141">
        <f t="shared" ref="Q609:Q617" si="198">I610/I609</f>
        <v>1.0198251470976964</v>
      </c>
      <c r="R609" s="141">
        <f t="shared" ref="R609:R613" si="199">O610/O609</f>
        <v>1.0198251865741297</v>
      </c>
      <c r="S609" s="141">
        <f>O610/(I610*1.18)</f>
        <v>0.99999804748261945</v>
      </c>
    </row>
    <row r="610" spans="1:19" ht="37.5" customHeight="1" x14ac:dyDescent="0.25">
      <c r="A610" s="134"/>
      <c r="B610" s="137"/>
      <c r="C610" s="137"/>
      <c r="D610" s="136"/>
      <c r="E610" s="136"/>
      <c r="F610" s="40">
        <v>42917</v>
      </c>
      <c r="G610" s="40">
        <v>43100</v>
      </c>
      <c r="H610" s="137"/>
      <c r="I610" s="19">
        <v>2083.36</v>
      </c>
      <c r="J610" s="41" t="s">
        <v>25</v>
      </c>
      <c r="K610" s="41" t="s">
        <v>25</v>
      </c>
      <c r="L610" s="41" t="s">
        <v>25</v>
      </c>
      <c r="M610" s="41" t="s">
        <v>25</v>
      </c>
      <c r="N610" s="41" t="s">
        <v>25</v>
      </c>
      <c r="O610" s="19">
        <v>2458.36</v>
      </c>
      <c r="P610" s="42"/>
      <c r="Q610" s="142"/>
      <c r="R610" s="142"/>
      <c r="S610" s="142"/>
    </row>
    <row r="611" spans="1:19" ht="19.5" customHeight="1" x14ac:dyDescent="0.25">
      <c r="A611" s="133" t="s">
        <v>43</v>
      </c>
      <c r="B611" s="133" t="s">
        <v>468</v>
      </c>
      <c r="C611" s="133" t="s">
        <v>27</v>
      </c>
      <c r="D611" s="135">
        <v>42720</v>
      </c>
      <c r="E611" s="135" t="s">
        <v>591</v>
      </c>
      <c r="F611" s="40">
        <v>42736</v>
      </c>
      <c r="G611" s="40">
        <v>42916</v>
      </c>
      <c r="H611" s="133"/>
      <c r="I611" s="19">
        <v>1566.45</v>
      </c>
      <c r="J611" s="41" t="s">
        <v>25</v>
      </c>
      <c r="K611" s="41" t="s">
        <v>25</v>
      </c>
      <c r="L611" s="41" t="s">
        <v>25</v>
      </c>
      <c r="M611" s="41" t="s">
        <v>25</v>
      </c>
      <c r="N611" s="41" t="s">
        <v>25</v>
      </c>
      <c r="O611" s="19" t="s">
        <v>25</v>
      </c>
      <c r="P611" s="42"/>
      <c r="Q611" s="141">
        <f t="shared" si="198"/>
        <v>1.0359666762424591</v>
      </c>
      <c r="R611" s="141"/>
      <c r="S611" s="141"/>
    </row>
    <row r="612" spans="1:19" ht="19.5" customHeight="1" x14ac:dyDescent="0.25">
      <c r="A612" s="134"/>
      <c r="B612" s="134"/>
      <c r="C612" s="134"/>
      <c r="D612" s="136"/>
      <c r="E612" s="136"/>
      <c r="F612" s="40">
        <v>42917</v>
      </c>
      <c r="G612" s="40">
        <v>43100</v>
      </c>
      <c r="H612" s="137"/>
      <c r="I612" s="19">
        <v>1622.79</v>
      </c>
      <c r="J612" s="41" t="s">
        <v>25</v>
      </c>
      <c r="K612" s="41" t="s">
        <v>25</v>
      </c>
      <c r="L612" s="41" t="s">
        <v>25</v>
      </c>
      <c r="M612" s="41" t="s">
        <v>25</v>
      </c>
      <c r="N612" s="41" t="s">
        <v>25</v>
      </c>
      <c r="O612" s="19" t="s">
        <v>25</v>
      </c>
      <c r="P612" s="42"/>
      <c r="Q612" s="142"/>
      <c r="R612" s="142"/>
      <c r="S612" s="142"/>
    </row>
    <row r="613" spans="1:19" ht="19.5" customHeight="1" x14ac:dyDescent="0.25">
      <c r="A613" s="134"/>
      <c r="B613" s="134"/>
      <c r="C613" s="134"/>
      <c r="D613" s="140">
        <v>42723</v>
      </c>
      <c r="E613" s="135" t="s">
        <v>755</v>
      </c>
      <c r="F613" s="40">
        <v>42736</v>
      </c>
      <c r="G613" s="40">
        <v>42916</v>
      </c>
      <c r="H613" s="133"/>
      <c r="I613" s="19" t="s">
        <v>25</v>
      </c>
      <c r="J613" s="41" t="s">
        <v>25</v>
      </c>
      <c r="K613" s="32" t="s">
        <v>25</v>
      </c>
      <c r="L613" s="32" t="s">
        <v>25</v>
      </c>
      <c r="M613" s="32" t="s">
        <v>25</v>
      </c>
      <c r="N613" s="32" t="s">
        <v>25</v>
      </c>
      <c r="O613" s="19">
        <v>1848.41</v>
      </c>
      <c r="P613" s="42"/>
      <c r="Q613" s="141"/>
      <c r="R613" s="141">
        <f t="shared" si="199"/>
        <v>1.0359660464940137</v>
      </c>
      <c r="S613" s="141">
        <f>O614/(I612*1.18)</f>
        <v>0.9999988511102611</v>
      </c>
    </row>
    <row r="614" spans="1:19" ht="19.5" customHeight="1" x14ac:dyDescent="0.25">
      <c r="A614" s="137"/>
      <c r="B614" s="137"/>
      <c r="C614" s="137"/>
      <c r="D614" s="140"/>
      <c r="E614" s="136"/>
      <c r="F614" s="40">
        <v>42917</v>
      </c>
      <c r="G614" s="40">
        <v>43100</v>
      </c>
      <c r="H614" s="137"/>
      <c r="I614" s="19" t="s">
        <v>25</v>
      </c>
      <c r="J614" s="41" t="s">
        <v>25</v>
      </c>
      <c r="K614" s="32" t="s">
        <v>25</v>
      </c>
      <c r="L614" s="32" t="s">
        <v>25</v>
      </c>
      <c r="M614" s="32" t="s">
        <v>25</v>
      </c>
      <c r="N614" s="32" t="s">
        <v>25</v>
      </c>
      <c r="O614" s="19">
        <v>1914.89</v>
      </c>
      <c r="P614" s="42"/>
      <c r="Q614" s="142"/>
      <c r="R614" s="142"/>
      <c r="S614" s="142"/>
    </row>
    <row r="615" spans="1:19" ht="19.5" customHeight="1" x14ac:dyDescent="0.25">
      <c r="A615" s="133" t="s">
        <v>43</v>
      </c>
      <c r="B615" s="133" t="s">
        <v>73</v>
      </c>
      <c r="C615" s="180" t="s">
        <v>604</v>
      </c>
      <c r="D615" s="135">
        <v>42720</v>
      </c>
      <c r="E615" s="135" t="s">
        <v>595</v>
      </c>
      <c r="F615" s="40">
        <v>42736</v>
      </c>
      <c r="G615" s="40">
        <v>42916</v>
      </c>
      <c r="H615" s="133"/>
      <c r="I615" s="39">
        <v>4796.83</v>
      </c>
      <c r="J615" s="41" t="s">
        <v>25</v>
      </c>
      <c r="K615" s="41">
        <v>4834.7</v>
      </c>
      <c r="L615" s="41" t="s">
        <v>25</v>
      </c>
      <c r="M615" s="41" t="s">
        <v>25</v>
      </c>
      <c r="N615" s="41" t="s">
        <v>25</v>
      </c>
      <c r="O615" s="19" t="s">
        <v>25</v>
      </c>
      <c r="P615" s="151" t="s">
        <v>606</v>
      </c>
      <c r="Q615" s="141">
        <f t="shared" ref="Q615" si="200">I616/I615</f>
        <v>1.0308036765947513</v>
      </c>
      <c r="R615" s="141"/>
      <c r="S615" s="141"/>
    </row>
    <row r="616" spans="1:19" ht="19.5" customHeight="1" x14ac:dyDescent="0.25">
      <c r="A616" s="137"/>
      <c r="B616" s="137"/>
      <c r="C616" s="180"/>
      <c r="D616" s="136"/>
      <c r="E616" s="136"/>
      <c r="F616" s="40">
        <v>42917</v>
      </c>
      <c r="G616" s="40">
        <v>43100</v>
      </c>
      <c r="H616" s="137"/>
      <c r="I616" s="39">
        <v>4944.59</v>
      </c>
      <c r="J616" s="41" t="s">
        <v>25</v>
      </c>
      <c r="K616" s="50">
        <v>5028.28</v>
      </c>
      <c r="L616" s="41" t="s">
        <v>25</v>
      </c>
      <c r="M616" s="41" t="s">
        <v>25</v>
      </c>
      <c r="N616" s="41" t="s">
        <v>25</v>
      </c>
      <c r="O616" s="19" t="s">
        <v>25</v>
      </c>
      <c r="P616" s="152"/>
      <c r="Q616" s="142"/>
      <c r="R616" s="142"/>
      <c r="S616" s="142"/>
    </row>
    <row r="617" spans="1:19" s="1" customFormat="1" ht="19.5" customHeight="1" x14ac:dyDescent="0.2">
      <c r="A617" s="133" t="s">
        <v>486</v>
      </c>
      <c r="B617" s="133" t="s">
        <v>213</v>
      </c>
      <c r="C617" s="133" t="s">
        <v>325</v>
      </c>
      <c r="D617" s="135">
        <v>42338</v>
      </c>
      <c r="E617" s="135" t="s">
        <v>521</v>
      </c>
      <c r="F617" s="45">
        <v>42736</v>
      </c>
      <c r="G617" s="45">
        <v>42916</v>
      </c>
      <c r="H617" s="133" t="s">
        <v>841</v>
      </c>
      <c r="I617" s="39">
        <v>1162.3599999999999</v>
      </c>
      <c r="J617" s="39" t="s">
        <v>114</v>
      </c>
      <c r="K617" s="39" t="s">
        <v>114</v>
      </c>
      <c r="L617" s="39" t="s">
        <v>114</v>
      </c>
      <c r="M617" s="39" t="s">
        <v>114</v>
      </c>
      <c r="N617" s="39" t="s">
        <v>114</v>
      </c>
      <c r="O617" s="39" t="s">
        <v>114</v>
      </c>
      <c r="P617" s="42"/>
      <c r="Q617" s="141">
        <f t="shared" si="198"/>
        <v>1</v>
      </c>
      <c r="R617" s="141"/>
      <c r="S617" s="141"/>
    </row>
    <row r="618" spans="1:19" s="1" customFormat="1" ht="19.5" customHeight="1" x14ac:dyDescent="0.2">
      <c r="A618" s="134"/>
      <c r="B618" s="134"/>
      <c r="C618" s="134"/>
      <c r="D618" s="136"/>
      <c r="E618" s="136"/>
      <c r="F618" s="45">
        <v>42917</v>
      </c>
      <c r="G618" s="45">
        <v>43100</v>
      </c>
      <c r="H618" s="137"/>
      <c r="I618" s="39">
        <v>1162.3599999999999</v>
      </c>
      <c r="J618" s="39" t="s">
        <v>114</v>
      </c>
      <c r="K618" s="39" t="s">
        <v>114</v>
      </c>
      <c r="L618" s="39" t="s">
        <v>114</v>
      </c>
      <c r="M618" s="39" t="s">
        <v>114</v>
      </c>
      <c r="N618" s="39" t="s">
        <v>114</v>
      </c>
      <c r="O618" s="39" t="s">
        <v>114</v>
      </c>
      <c r="P618" s="42"/>
      <c r="Q618" s="142"/>
      <c r="R618" s="142"/>
      <c r="S618" s="142"/>
    </row>
    <row r="619" spans="1:19" s="10" customFormat="1" ht="19.5" customHeight="1" x14ac:dyDescent="0.25">
      <c r="A619" s="46">
        <v>12</v>
      </c>
      <c r="B619" s="47" t="s">
        <v>227</v>
      </c>
      <c r="C619" s="58"/>
      <c r="D619" s="58"/>
      <c r="E619" s="58"/>
      <c r="F619" s="58"/>
      <c r="G619" s="58"/>
      <c r="H619" s="8"/>
      <c r="I619" s="58"/>
      <c r="J619" s="58"/>
      <c r="K619" s="58"/>
      <c r="L619" s="58"/>
      <c r="M619" s="9"/>
      <c r="N619" s="58"/>
      <c r="O619" s="58"/>
      <c r="P619" s="58"/>
      <c r="Q619" s="49"/>
      <c r="R619" s="49"/>
      <c r="S619" s="49"/>
    </row>
    <row r="620" spans="1:19" s="1" customFormat="1" ht="19.5" customHeight="1" x14ac:dyDescent="0.2">
      <c r="A620" s="133" t="s">
        <v>51</v>
      </c>
      <c r="B620" s="133" t="s">
        <v>52</v>
      </c>
      <c r="C620" s="133" t="s">
        <v>131</v>
      </c>
      <c r="D620" s="135">
        <v>42327</v>
      </c>
      <c r="E620" s="135" t="s">
        <v>536</v>
      </c>
      <c r="F620" s="45">
        <v>42736</v>
      </c>
      <c r="G620" s="45">
        <v>42916</v>
      </c>
      <c r="H620" s="133"/>
      <c r="I620" s="32">
        <v>2071.36</v>
      </c>
      <c r="J620" s="41" t="s">
        <v>25</v>
      </c>
      <c r="K620" s="41" t="s">
        <v>25</v>
      </c>
      <c r="L620" s="41" t="s">
        <v>25</v>
      </c>
      <c r="M620" s="41" t="s">
        <v>25</v>
      </c>
      <c r="N620" s="41" t="s">
        <v>25</v>
      </c>
      <c r="O620" s="41" t="s">
        <v>25</v>
      </c>
      <c r="P620" s="42"/>
      <c r="Q620" s="141">
        <f t="shared" ref="Q620:Q632" si="201">I621/I620</f>
        <v>1.0477512359029815</v>
      </c>
      <c r="R620" s="141"/>
      <c r="S620" s="141"/>
    </row>
    <row r="621" spans="1:19" s="1" customFormat="1" ht="19.5" customHeight="1" x14ac:dyDescent="0.2">
      <c r="A621" s="134"/>
      <c r="B621" s="134"/>
      <c r="C621" s="134"/>
      <c r="D621" s="136"/>
      <c r="E621" s="136"/>
      <c r="F621" s="45">
        <v>42917</v>
      </c>
      <c r="G621" s="45">
        <v>43100</v>
      </c>
      <c r="H621" s="137"/>
      <c r="I621" s="32">
        <v>2170.27</v>
      </c>
      <c r="J621" s="41" t="s">
        <v>25</v>
      </c>
      <c r="K621" s="41" t="s">
        <v>25</v>
      </c>
      <c r="L621" s="41" t="s">
        <v>25</v>
      </c>
      <c r="M621" s="41" t="s">
        <v>25</v>
      </c>
      <c r="N621" s="41" t="s">
        <v>25</v>
      </c>
      <c r="O621" s="41" t="s">
        <v>25</v>
      </c>
      <c r="P621" s="42"/>
      <c r="Q621" s="142"/>
      <c r="R621" s="142"/>
      <c r="S621" s="142"/>
    </row>
    <row r="622" spans="1:19" s="1" customFormat="1" ht="19.5" customHeight="1" x14ac:dyDescent="0.2">
      <c r="A622" s="134"/>
      <c r="B622" s="134"/>
      <c r="C622" s="134"/>
      <c r="D622" s="140">
        <v>42723</v>
      </c>
      <c r="E622" s="166" t="s">
        <v>827</v>
      </c>
      <c r="F622" s="45">
        <v>42736</v>
      </c>
      <c r="G622" s="45">
        <v>42916</v>
      </c>
      <c r="H622" s="133"/>
      <c r="I622" s="41" t="s">
        <v>25</v>
      </c>
      <c r="J622" s="41" t="s">
        <v>25</v>
      </c>
      <c r="K622" s="41" t="s">
        <v>25</v>
      </c>
      <c r="L622" s="41" t="s">
        <v>25</v>
      </c>
      <c r="M622" s="41" t="s">
        <v>25</v>
      </c>
      <c r="N622" s="41" t="s">
        <v>25</v>
      </c>
      <c r="O622" s="19">
        <v>2108.39</v>
      </c>
      <c r="P622" s="42"/>
      <c r="Q622" s="141"/>
      <c r="R622" s="141">
        <f t="shared" ref="R622:R634" si="202">O623/O622</f>
        <v>1.034002248160919</v>
      </c>
      <c r="S622" s="141">
        <f>O623/(I621*1.18)</f>
        <v>0.85128828382128197</v>
      </c>
    </row>
    <row r="623" spans="1:19" s="1" customFormat="1" ht="19.5" customHeight="1" x14ac:dyDescent="0.2">
      <c r="A623" s="137"/>
      <c r="B623" s="137"/>
      <c r="C623" s="137"/>
      <c r="D623" s="140"/>
      <c r="E623" s="166"/>
      <c r="F623" s="45">
        <v>42917</v>
      </c>
      <c r="G623" s="45">
        <v>43100</v>
      </c>
      <c r="H623" s="137"/>
      <c r="I623" s="41" t="s">
        <v>25</v>
      </c>
      <c r="J623" s="41" t="s">
        <v>25</v>
      </c>
      <c r="K623" s="41" t="s">
        <v>25</v>
      </c>
      <c r="L623" s="41" t="s">
        <v>25</v>
      </c>
      <c r="M623" s="41" t="s">
        <v>25</v>
      </c>
      <c r="N623" s="41" t="s">
        <v>25</v>
      </c>
      <c r="O623" s="19">
        <v>2180.08</v>
      </c>
      <c r="P623" s="42"/>
      <c r="Q623" s="142"/>
      <c r="R623" s="142"/>
      <c r="S623" s="142"/>
    </row>
    <row r="624" spans="1:19" s="1" customFormat="1" ht="19.5" customHeight="1" x14ac:dyDescent="0.2">
      <c r="A624" s="133" t="s">
        <v>51</v>
      </c>
      <c r="B624" s="133" t="s">
        <v>132</v>
      </c>
      <c r="C624" s="133" t="s">
        <v>131</v>
      </c>
      <c r="D624" s="135">
        <v>42327</v>
      </c>
      <c r="E624" s="135" t="s">
        <v>536</v>
      </c>
      <c r="F624" s="45">
        <v>42736</v>
      </c>
      <c r="G624" s="45">
        <v>42916</v>
      </c>
      <c r="H624" s="133"/>
      <c r="I624" s="32">
        <v>2071.36</v>
      </c>
      <c r="J624" s="41" t="s">
        <v>25</v>
      </c>
      <c r="K624" s="41" t="s">
        <v>25</v>
      </c>
      <c r="L624" s="41" t="s">
        <v>25</v>
      </c>
      <c r="M624" s="41" t="s">
        <v>25</v>
      </c>
      <c r="N624" s="41" t="s">
        <v>25</v>
      </c>
      <c r="O624" s="41" t="s">
        <v>25</v>
      </c>
      <c r="P624" s="42"/>
      <c r="Q624" s="141">
        <f t="shared" si="201"/>
        <v>1.0477512359029815</v>
      </c>
      <c r="R624" s="141"/>
      <c r="S624" s="141"/>
    </row>
    <row r="625" spans="1:19" s="1" customFormat="1" ht="19.5" customHeight="1" x14ac:dyDescent="0.2">
      <c r="A625" s="134"/>
      <c r="B625" s="134"/>
      <c r="C625" s="134"/>
      <c r="D625" s="136"/>
      <c r="E625" s="136"/>
      <c r="F625" s="45">
        <v>42917</v>
      </c>
      <c r="G625" s="45">
        <v>43100</v>
      </c>
      <c r="H625" s="137"/>
      <c r="I625" s="32">
        <v>2170.27</v>
      </c>
      <c r="J625" s="41" t="s">
        <v>25</v>
      </c>
      <c r="K625" s="41" t="s">
        <v>25</v>
      </c>
      <c r="L625" s="41" t="s">
        <v>25</v>
      </c>
      <c r="M625" s="41" t="s">
        <v>25</v>
      </c>
      <c r="N625" s="41" t="s">
        <v>25</v>
      </c>
      <c r="O625" s="41" t="s">
        <v>25</v>
      </c>
      <c r="P625" s="42"/>
      <c r="Q625" s="142"/>
      <c r="R625" s="142"/>
      <c r="S625" s="142"/>
    </row>
    <row r="626" spans="1:19" s="1" customFormat="1" ht="19.5" customHeight="1" x14ac:dyDescent="0.2">
      <c r="A626" s="134"/>
      <c r="B626" s="134"/>
      <c r="C626" s="134"/>
      <c r="D626" s="140">
        <v>42723</v>
      </c>
      <c r="E626" s="166" t="s">
        <v>827</v>
      </c>
      <c r="F626" s="45">
        <v>42736</v>
      </c>
      <c r="G626" s="45">
        <v>42916</v>
      </c>
      <c r="H626" s="133"/>
      <c r="I626" s="41" t="s">
        <v>25</v>
      </c>
      <c r="J626" s="41" t="s">
        <v>25</v>
      </c>
      <c r="K626" s="41" t="s">
        <v>25</v>
      </c>
      <c r="L626" s="41" t="s">
        <v>25</v>
      </c>
      <c r="M626" s="41" t="s">
        <v>25</v>
      </c>
      <c r="N626" s="41" t="s">
        <v>25</v>
      </c>
      <c r="O626" s="19">
        <v>2034.88</v>
      </c>
      <c r="P626" s="42"/>
      <c r="Q626" s="141"/>
      <c r="R626" s="141">
        <f t="shared" si="202"/>
        <v>1.0349996068564238</v>
      </c>
      <c r="S626" s="141">
        <f t="shared" ref="S626" si="203">O627/(I625*1.18)</f>
        <v>0.82240021217386605</v>
      </c>
    </row>
    <row r="627" spans="1:19" s="1" customFormat="1" ht="19.5" customHeight="1" x14ac:dyDescent="0.2">
      <c r="A627" s="137"/>
      <c r="B627" s="137"/>
      <c r="C627" s="137"/>
      <c r="D627" s="140"/>
      <c r="E627" s="166"/>
      <c r="F627" s="45">
        <v>42917</v>
      </c>
      <c r="G627" s="45">
        <v>43100</v>
      </c>
      <c r="H627" s="137"/>
      <c r="I627" s="41" t="s">
        <v>25</v>
      </c>
      <c r="J627" s="41" t="s">
        <v>25</v>
      </c>
      <c r="K627" s="41" t="s">
        <v>25</v>
      </c>
      <c r="L627" s="41" t="s">
        <v>25</v>
      </c>
      <c r="M627" s="41" t="s">
        <v>25</v>
      </c>
      <c r="N627" s="41" t="s">
        <v>25</v>
      </c>
      <c r="O627" s="19">
        <v>2106.1</v>
      </c>
      <c r="P627" s="42"/>
      <c r="Q627" s="142"/>
      <c r="R627" s="142"/>
      <c r="S627" s="142"/>
    </row>
    <row r="628" spans="1:19" s="1" customFormat="1" ht="19.5" customHeight="1" x14ac:dyDescent="0.2">
      <c r="A628" s="133" t="s">
        <v>51</v>
      </c>
      <c r="B628" s="133" t="s">
        <v>133</v>
      </c>
      <c r="C628" s="133" t="s">
        <v>131</v>
      </c>
      <c r="D628" s="135">
        <v>42327</v>
      </c>
      <c r="E628" s="135" t="s">
        <v>536</v>
      </c>
      <c r="F628" s="45">
        <v>42736</v>
      </c>
      <c r="G628" s="45">
        <v>42916</v>
      </c>
      <c r="H628" s="133"/>
      <c r="I628" s="32">
        <v>2071.36</v>
      </c>
      <c r="J628" s="41" t="s">
        <v>25</v>
      </c>
      <c r="K628" s="41" t="s">
        <v>25</v>
      </c>
      <c r="L628" s="41" t="s">
        <v>25</v>
      </c>
      <c r="M628" s="41" t="s">
        <v>25</v>
      </c>
      <c r="N628" s="41" t="s">
        <v>25</v>
      </c>
      <c r="O628" s="41" t="s">
        <v>25</v>
      </c>
      <c r="P628" s="42"/>
      <c r="Q628" s="141">
        <f t="shared" si="201"/>
        <v>1.0477512359029815</v>
      </c>
      <c r="R628" s="141"/>
      <c r="S628" s="141"/>
    </row>
    <row r="629" spans="1:19" s="1" customFormat="1" ht="19.5" customHeight="1" x14ac:dyDescent="0.2">
      <c r="A629" s="134"/>
      <c r="B629" s="134"/>
      <c r="C629" s="134"/>
      <c r="D629" s="136"/>
      <c r="E629" s="136"/>
      <c r="F629" s="45">
        <v>42917</v>
      </c>
      <c r="G629" s="45">
        <v>43100</v>
      </c>
      <c r="H629" s="137"/>
      <c r="I629" s="32">
        <v>2170.27</v>
      </c>
      <c r="J629" s="41" t="s">
        <v>25</v>
      </c>
      <c r="K629" s="41" t="s">
        <v>25</v>
      </c>
      <c r="L629" s="41" t="s">
        <v>25</v>
      </c>
      <c r="M629" s="41" t="s">
        <v>25</v>
      </c>
      <c r="N629" s="41" t="s">
        <v>25</v>
      </c>
      <c r="O629" s="41" t="s">
        <v>25</v>
      </c>
      <c r="P629" s="42"/>
      <c r="Q629" s="142"/>
      <c r="R629" s="142"/>
      <c r="S629" s="142"/>
    </row>
    <row r="630" spans="1:19" s="1" customFormat="1" ht="19.5" customHeight="1" x14ac:dyDescent="0.2">
      <c r="A630" s="134"/>
      <c r="B630" s="134"/>
      <c r="C630" s="134"/>
      <c r="D630" s="140">
        <v>42723</v>
      </c>
      <c r="E630" s="166" t="s">
        <v>827</v>
      </c>
      <c r="F630" s="45">
        <v>42736</v>
      </c>
      <c r="G630" s="45">
        <v>42916</v>
      </c>
      <c r="H630" s="133"/>
      <c r="I630" s="41" t="s">
        <v>25</v>
      </c>
      <c r="J630" s="41" t="s">
        <v>25</v>
      </c>
      <c r="K630" s="41" t="s">
        <v>25</v>
      </c>
      <c r="L630" s="41" t="s">
        <v>25</v>
      </c>
      <c r="M630" s="41" t="s">
        <v>25</v>
      </c>
      <c r="N630" s="41" t="s">
        <v>25</v>
      </c>
      <c r="O630" s="19">
        <v>2074.42</v>
      </c>
      <c r="P630" s="42"/>
      <c r="Q630" s="141"/>
      <c r="R630" s="141">
        <f t="shared" si="202"/>
        <v>1.0339998650225122</v>
      </c>
      <c r="S630" s="141">
        <f t="shared" ref="S630" si="204">O631/(I629*1.18)</f>
        <v>0.83757054988003132</v>
      </c>
    </row>
    <row r="631" spans="1:19" s="1" customFormat="1" ht="19.5" customHeight="1" x14ac:dyDescent="0.2">
      <c r="A631" s="137"/>
      <c r="B631" s="137"/>
      <c r="C631" s="137"/>
      <c r="D631" s="140"/>
      <c r="E631" s="166"/>
      <c r="F631" s="45">
        <v>42917</v>
      </c>
      <c r="G631" s="45">
        <v>43100</v>
      </c>
      <c r="H631" s="137"/>
      <c r="I631" s="41" t="s">
        <v>25</v>
      </c>
      <c r="J631" s="41" t="s">
        <v>25</v>
      </c>
      <c r="K631" s="41" t="s">
        <v>25</v>
      </c>
      <c r="L631" s="41" t="s">
        <v>25</v>
      </c>
      <c r="M631" s="41" t="s">
        <v>25</v>
      </c>
      <c r="N631" s="41" t="s">
        <v>25</v>
      </c>
      <c r="O631" s="19">
        <v>2144.9499999999998</v>
      </c>
      <c r="P631" s="42"/>
      <c r="Q631" s="142"/>
      <c r="R631" s="142"/>
      <c r="S631" s="142"/>
    </row>
    <row r="632" spans="1:19" s="1" customFormat="1" ht="19.5" customHeight="1" x14ac:dyDescent="0.2">
      <c r="A632" s="133" t="s">
        <v>51</v>
      </c>
      <c r="B632" s="133" t="s">
        <v>52</v>
      </c>
      <c r="C632" s="133" t="s">
        <v>134</v>
      </c>
      <c r="D632" s="135">
        <v>42327</v>
      </c>
      <c r="E632" s="135" t="s">
        <v>537</v>
      </c>
      <c r="F632" s="45">
        <v>42736</v>
      </c>
      <c r="G632" s="45">
        <v>42916</v>
      </c>
      <c r="H632" s="133"/>
      <c r="I632" s="19">
        <v>4579</v>
      </c>
      <c r="J632" s="41" t="s">
        <v>25</v>
      </c>
      <c r="K632" s="41" t="s">
        <v>25</v>
      </c>
      <c r="L632" s="41" t="s">
        <v>25</v>
      </c>
      <c r="M632" s="41" t="s">
        <v>25</v>
      </c>
      <c r="N632" s="41" t="s">
        <v>25</v>
      </c>
      <c r="O632" s="41" t="s">
        <v>25</v>
      </c>
      <c r="P632" s="42"/>
      <c r="Q632" s="141">
        <f t="shared" si="201"/>
        <v>1.0326141078838174</v>
      </c>
      <c r="R632" s="141"/>
      <c r="S632" s="141"/>
    </row>
    <row r="633" spans="1:19" s="1" customFormat="1" ht="19.5" customHeight="1" x14ac:dyDescent="0.2">
      <c r="A633" s="134"/>
      <c r="B633" s="134"/>
      <c r="C633" s="134"/>
      <c r="D633" s="136"/>
      <c r="E633" s="136"/>
      <c r="F633" s="45">
        <v>42917</v>
      </c>
      <c r="G633" s="45">
        <v>43100</v>
      </c>
      <c r="H633" s="137"/>
      <c r="I633" s="19">
        <v>4728.34</v>
      </c>
      <c r="J633" s="41" t="s">
        <v>25</v>
      </c>
      <c r="K633" s="41" t="s">
        <v>25</v>
      </c>
      <c r="L633" s="41" t="s">
        <v>25</v>
      </c>
      <c r="M633" s="41" t="s">
        <v>25</v>
      </c>
      <c r="N633" s="41" t="s">
        <v>25</v>
      </c>
      <c r="O633" s="41" t="s">
        <v>25</v>
      </c>
      <c r="P633" s="42"/>
      <c r="Q633" s="142"/>
      <c r="R633" s="142"/>
      <c r="S633" s="142"/>
    </row>
    <row r="634" spans="1:19" s="1" customFormat="1" ht="19.5" customHeight="1" x14ac:dyDescent="0.2">
      <c r="A634" s="134"/>
      <c r="B634" s="134"/>
      <c r="C634" s="134"/>
      <c r="D634" s="140">
        <v>42723</v>
      </c>
      <c r="E634" s="166" t="s">
        <v>827</v>
      </c>
      <c r="F634" s="45">
        <v>42736</v>
      </c>
      <c r="G634" s="45">
        <v>42916</v>
      </c>
      <c r="H634" s="133"/>
      <c r="I634" s="41" t="s">
        <v>25</v>
      </c>
      <c r="J634" s="41" t="s">
        <v>25</v>
      </c>
      <c r="K634" s="41" t="s">
        <v>25</v>
      </c>
      <c r="L634" s="41" t="s">
        <v>25</v>
      </c>
      <c r="M634" s="41" t="s">
        <v>25</v>
      </c>
      <c r="N634" s="41" t="s">
        <v>25</v>
      </c>
      <c r="O634" s="19">
        <v>2108.39</v>
      </c>
      <c r="P634" s="42"/>
      <c r="Q634" s="141"/>
      <c r="R634" s="141">
        <f t="shared" si="202"/>
        <v>1.034002248160919</v>
      </c>
      <c r="S634" s="141">
        <f t="shared" ref="S634" si="205">O635/(I633*1.18)</f>
        <v>0.39073446996806777</v>
      </c>
    </row>
    <row r="635" spans="1:19" s="1" customFormat="1" ht="19.5" customHeight="1" x14ac:dyDescent="0.2">
      <c r="A635" s="137"/>
      <c r="B635" s="137"/>
      <c r="C635" s="137"/>
      <c r="D635" s="140"/>
      <c r="E635" s="166"/>
      <c r="F635" s="45">
        <v>42917</v>
      </c>
      <c r="G635" s="45">
        <v>43100</v>
      </c>
      <c r="H635" s="137"/>
      <c r="I635" s="32" t="s">
        <v>25</v>
      </c>
      <c r="J635" s="32" t="s">
        <v>25</v>
      </c>
      <c r="K635" s="32" t="s">
        <v>25</v>
      </c>
      <c r="L635" s="32" t="s">
        <v>25</v>
      </c>
      <c r="M635" s="32" t="s">
        <v>25</v>
      </c>
      <c r="N635" s="32" t="s">
        <v>25</v>
      </c>
      <c r="O635" s="19">
        <v>2180.08</v>
      </c>
      <c r="P635" s="42"/>
      <c r="Q635" s="142"/>
      <c r="R635" s="142"/>
      <c r="S635" s="142"/>
    </row>
    <row r="636" spans="1:19" s="1" customFormat="1" ht="19.5" customHeight="1" x14ac:dyDescent="0.2">
      <c r="A636" s="133" t="s">
        <v>51</v>
      </c>
      <c r="B636" s="133" t="s">
        <v>52</v>
      </c>
      <c r="C636" s="133" t="s">
        <v>457</v>
      </c>
      <c r="D636" s="135">
        <v>42723</v>
      </c>
      <c r="E636" s="135" t="s">
        <v>747</v>
      </c>
      <c r="F636" s="40">
        <v>42736</v>
      </c>
      <c r="G636" s="40">
        <v>42916</v>
      </c>
      <c r="H636" s="133"/>
      <c r="I636" s="32">
        <v>1907.44</v>
      </c>
      <c r="J636" s="32" t="s">
        <v>25</v>
      </c>
      <c r="K636" s="32" t="s">
        <v>25</v>
      </c>
      <c r="L636" s="32" t="s">
        <v>25</v>
      </c>
      <c r="M636" s="32" t="s">
        <v>25</v>
      </c>
      <c r="N636" s="32" t="s">
        <v>25</v>
      </c>
      <c r="O636" s="32" t="s">
        <v>25</v>
      </c>
      <c r="P636" s="42"/>
      <c r="Q636" s="141">
        <f t="shared" ref="Q636:Q644" si="206">I637/I636</f>
        <v>1.0248081197835843</v>
      </c>
      <c r="R636" s="141"/>
      <c r="S636" s="141"/>
    </row>
    <row r="637" spans="1:19" s="1" customFormat="1" ht="19.5" customHeight="1" x14ac:dyDescent="0.2">
      <c r="A637" s="137"/>
      <c r="B637" s="137"/>
      <c r="C637" s="137"/>
      <c r="D637" s="136"/>
      <c r="E637" s="136"/>
      <c r="F637" s="40">
        <v>42917</v>
      </c>
      <c r="G637" s="40">
        <v>43100</v>
      </c>
      <c r="H637" s="137"/>
      <c r="I637" s="32">
        <v>1954.76</v>
      </c>
      <c r="J637" s="32" t="s">
        <v>25</v>
      </c>
      <c r="K637" s="32" t="s">
        <v>25</v>
      </c>
      <c r="L637" s="32" t="s">
        <v>25</v>
      </c>
      <c r="M637" s="32" t="s">
        <v>25</v>
      </c>
      <c r="N637" s="32" t="s">
        <v>25</v>
      </c>
      <c r="O637" s="32" t="s">
        <v>25</v>
      </c>
      <c r="P637" s="42"/>
      <c r="Q637" s="142"/>
      <c r="R637" s="142"/>
      <c r="S637" s="142"/>
    </row>
    <row r="638" spans="1:19" s="1" customFormat="1" ht="19.5" customHeight="1" x14ac:dyDescent="0.2">
      <c r="A638" s="133" t="s">
        <v>51</v>
      </c>
      <c r="B638" s="133" t="s">
        <v>52</v>
      </c>
      <c r="C638" s="133" t="s">
        <v>457</v>
      </c>
      <c r="D638" s="135">
        <v>42723</v>
      </c>
      <c r="E638" s="135" t="s">
        <v>748</v>
      </c>
      <c r="F638" s="40">
        <v>42736</v>
      </c>
      <c r="G638" s="40">
        <v>42916</v>
      </c>
      <c r="H638" s="135"/>
      <c r="I638" s="39" t="s">
        <v>25</v>
      </c>
      <c r="J638" s="32" t="s">
        <v>25</v>
      </c>
      <c r="K638" s="32" t="s">
        <v>25</v>
      </c>
      <c r="L638" s="32" t="s">
        <v>25</v>
      </c>
      <c r="M638" s="32" t="s">
        <v>25</v>
      </c>
      <c r="N638" s="32" t="s">
        <v>25</v>
      </c>
      <c r="O638" s="19">
        <v>2108.39</v>
      </c>
      <c r="P638" s="42"/>
      <c r="Q638" s="141"/>
      <c r="R638" s="141">
        <f t="shared" ref="R638:R646" si="207">O639/O638</f>
        <v>1.034002248160919</v>
      </c>
      <c r="S638" s="141">
        <f t="shared" ref="S638" si="208">O639/(I637*1.18)</f>
        <v>0.94514181982893741</v>
      </c>
    </row>
    <row r="639" spans="1:19" s="1" customFormat="1" ht="19.5" customHeight="1" x14ac:dyDescent="0.2">
      <c r="A639" s="137"/>
      <c r="B639" s="137"/>
      <c r="C639" s="137"/>
      <c r="D639" s="136"/>
      <c r="E639" s="136"/>
      <c r="F639" s="40">
        <v>42917</v>
      </c>
      <c r="G639" s="40">
        <v>43100</v>
      </c>
      <c r="H639" s="136"/>
      <c r="I639" s="39" t="s">
        <v>25</v>
      </c>
      <c r="J639" s="32" t="s">
        <v>25</v>
      </c>
      <c r="K639" s="32" t="s">
        <v>25</v>
      </c>
      <c r="L639" s="32" t="s">
        <v>25</v>
      </c>
      <c r="M639" s="32" t="s">
        <v>25</v>
      </c>
      <c r="N639" s="32" t="s">
        <v>25</v>
      </c>
      <c r="O639" s="19">
        <v>2180.08</v>
      </c>
      <c r="P639" s="42"/>
      <c r="Q639" s="142"/>
      <c r="R639" s="142"/>
      <c r="S639" s="142"/>
    </row>
    <row r="640" spans="1:19" s="1" customFormat="1" ht="19.5" customHeight="1" x14ac:dyDescent="0.2">
      <c r="A640" s="133" t="s">
        <v>51</v>
      </c>
      <c r="B640" s="133" t="s">
        <v>135</v>
      </c>
      <c r="C640" s="133" t="s">
        <v>457</v>
      </c>
      <c r="D640" s="135">
        <v>42723</v>
      </c>
      <c r="E640" s="135" t="s">
        <v>747</v>
      </c>
      <c r="F640" s="40">
        <v>42736</v>
      </c>
      <c r="G640" s="40">
        <v>42916</v>
      </c>
      <c r="H640" s="133"/>
      <c r="I640" s="32">
        <v>1907.44</v>
      </c>
      <c r="J640" s="32" t="s">
        <v>25</v>
      </c>
      <c r="K640" s="32" t="s">
        <v>25</v>
      </c>
      <c r="L640" s="32" t="s">
        <v>25</v>
      </c>
      <c r="M640" s="32" t="s">
        <v>25</v>
      </c>
      <c r="N640" s="32" t="s">
        <v>25</v>
      </c>
      <c r="O640" s="19" t="s">
        <v>25</v>
      </c>
      <c r="P640" s="42"/>
      <c r="Q640" s="141">
        <f t="shared" si="206"/>
        <v>1.0248081197835843</v>
      </c>
      <c r="R640" s="141"/>
      <c r="S640" s="141"/>
    </row>
    <row r="641" spans="1:20" s="1" customFormat="1" ht="19.5" customHeight="1" x14ac:dyDescent="0.2">
      <c r="A641" s="137"/>
      <c r="B641" s="137"/>
      <c r="C641" s="137"/>
      <c r="D641" s="136"/>
      <c r="E641" s="136"/>
      <c r="F641" s="40">
        <v>42917</v>
      </c>
      <c r="G641" s="40">
        <v>43100</v>
      </c>
      <c r="H641" s="137"/>
      <c r="I641" s="32">
        <v>1954.76</v>
      </c>
      <c r="J641" s="32" t="s">
        <v>25</v>
      </c>
      <c r="K641" s="32" t="s">
        <v>25</v>
      </c>
      <c r="L641" s="32" t="s">
        <v>25</v>
      </c>
      <c r="M641" s="32" t="s">
        <v>25</v>
      </c>
      <c r="N641" s="32" t="s">
        <v>25</v>
      </c>
      <c r="O641" s="19" t="s">
        <v>25</v>
      </c>
      <c r="P641" s="42"/>
      <c r="Q641" s="142"/>
      <c r="R641" s="142"/>
      <c r="S641" s="142"/>
    </row>
    <row r="642" spans="1:20" s="1" customFormat="1" ht="19.5" customHeight="1" x14ac:dyDescent="0.2">
      <c r="A642" s="133" t="s">
        <v>51</v>
      </c>
      <c r="B642" s="133" t="s">
        <v>135</v>
      </c>
      <c r="C642" s="133" t="s">
        <v>457</v>
      </c>
      <c r="D642" s="135">
        <v>42723</v>
      </c>
      <c r="E642" s="135" t="s">
        <v>748</v>
      </c>
      <c r="F642" s="40">
        <v>42736</v>
      </c>
      <c r="G642" s="40">
        <v>42916</v>
      </c>
      <c r="H642" s="135"/>
      <c r="I642" s="39" t="s">
        <v>25</v>
      </c>
      <c r="J642" s="32" t="s">
        <v>25</v>
      </c>
      <c r="K642" s="32" t="s">
        <v>25</v>
      </c>
      <c r="L642" s="32" t="s">
        <v>25</v>
      </c>
      <c r="M642" s="32" t="s">
        <v>25</v>
      </c>
      <c r="N642" s="32" t="s">
        <v>25</v>
      </c>
      <c r="O642" s="19">
        <v>2244.21</v>
      </c>
      <c r="P642" s="42"/>
      <c r="Q642" s="141"/>
      <c r="R642" s="141">
        <f t="shared" si="207"/>
        <v>1.0278093404806146</v>
      </c>
      <c r="S642" s="141">
        <f t="shared" ref="S642" si="209">O643/(I641*1.18)</f>
        <v>1.0000013873132287</v>
      </c>
    </row>
    <row r="643" spans="1:20" s="1" customFormat="1" ht="19.5" customHeight="1" x14ac:dyDescent="0.2">
      <c r="A643" s="137"/>
      <c r="B643" s="137"/>
      <c r="C643" s="137"/>
      <c r="D643" s="136"/>
      <c r="E643" s="136"/>
      <c r="F643" s="40">
        <v>42917</v>
      </c>
      <c r="G643" s="40">
        <v>43100</v>
      </c>
      <c r="H643" s="136"/>
      <c r="I643" s="39" t="s">
        <v>25</v>
      </c>
      <c r="J643" s="32" t="s">
        <v>25</v>
      </c>
      <c r="K643" s="32" t="s">
        <v>25</v>
      </c>
      <c r="L643" s="32" t="s">
        <v>25</v>
      </c>
      <c r="M643" s="32" t="s">
        <v>25</v>
      </c>
      <c r="N643" s="32" t="s">
        <v>25</v>
      </c>
      <c r="O643" s="19">
        <v>2306.62</v>
      </c>
      <c r="P643" s="42"/>
      <c r="Q643" s="142"/>
      <c r="R643" s="142"/>
      <c r="S643" s="142"/>
    </row>
    <row r="644" spans="1:20" s="1" customFormat="1" ht="19.5" customHeight="1" x14ac:dyDescent="0.2">
      <c r="A644" s="133" t="s">
        <v>51</v>
      </c>
      <c r="B644" s="133" t="s">
        <v>136</v>
      </c>
      <c r="C644" s="133" t="s">
        <v>457</v>
      </c>
      <c r="D644" s="135">
        <v>42723</v>
      </c>
      <c r="E644" s="135" t="s">
        <v>747</v>
      </c>
      <c r="F644" s="40">
        <v>42736</v>
      </c>
      <c r="G644" s="40">
        <v>42916</v>
      </c>
      <c r="H644" s="133"/>
      <c r="I644" s="32">
        <v>1907.44</v>
      </c>
      <c r="J644" s="41" t="s">
        <v>25</v>
      </c>
      <c r="K644" s="41" t="s">
        <v>25</v>
      </c>
      <c r="L644" s="41" t="s">
        <v>25</v>
      </c>
      <c r="M644" s="41" t="s">
        <v>25</v>
      </c>
      <c r="N644" s="41" t="s">
        <v>25</v>
      </c>
      <c r="O644" s="19" t="s">
        <v>25</v>
      </c>
      <c r="P644" s="42"/>
      <c r="Q644" s="141">
        <f t="shared" si="206"/>
        <v>1.0248081197835843</v>
      </c>
      <c r="R644" s="141"/>
      <c r="S644" s="141"/>
    </row>
    <row r="645" spans="1:20" s="1" customFormat="1" ht="19.5" customHeight="1" x14ac:dyDescent="0.2">
      <c r="A645" s="137"/>
      <c r="B645" s="137"/>
      <c r="C645" s="137"/>
      <c r="D645" s="136"/>
      <c r="E645" s="136"/>
      <c r="F645" s="40">
        <v>42917</v>
      </c>
      <c r="G645" s="40">
        <v>43100</v>
      </c>
      <c r="H645" s="137"/>
      <c r="I645" s="32">
        <v>1954.76</v>
      </c>
      <c r="J645" s="41" t="s">
        <v>25</v>
      </c>
      <c r="K645" s="41" t="s">
        <v>25</v>
      </c>
      <c r="L645" s="41" t="s">
        <v>25</v>
      </c>
      <c r="M645" s="41" t="s">
        <v>25</v>
      </c>
      <c r="N645" s="41" t="s">
        <v>25</v>
      </c>
      <c r="O645" s="19" t="s">
        <v>25</v>
      </c>
      <c r="P645" s="42"/>
      <c r="Q645" s="142"/>
      <c r="R645" s="142"/>
      <c r="S645" s="142"/>
    </row>
    <row r="646" spans="1:20" s="1" customFormat="1" ht="19.5" customHeight="1" x14ac:dyDescent="0.2">
      <c r="A646" s="133" t="s">
        <v>51</v>
      </c>
      <c r="B646" s="133" t="s">
        <v>136</v>
      </c>
      <c r="C646" s="133" t="s">
        <v>457</v>
      </c>
      <c r="D646" s="135">
        <v>42723</v>
      </c>
      <c r="E646" s="135" t="s">
        <v>748</v>
      </c>
      <c r="F646" s="40">
        <v>42736</v>
      </c>
      <c r="G646" s="40">
        <v>42916</v>
      </c>
      <c r="H646" s="135"/>
      <c r="I646" s="39" t="s">
        <v>25</v>
      </c>
      <c r="J646" s="41" t="s">
        <v>25</v>
      </c>
      <c r="K646" s="41" t="s">
        <v>25</v>
      </c>
      <c r="L646" s="41" t="s">
        <v>25</v>
      </c>
      <c r="M646" s="41" t="s">
        <v>25</v>
      </c>
      <c r="N646" s="41" t="s">
        <v>25</v>
      </c>
      <c r="O646" s="19">
        <v>2244.21</v>
      </c>
      <c r="P646" s="42"/>
      <c r="Q646" s="141"/>
      <c r="R646" s="141">
        <f t="shared" si="207"/>
        <v>1.0278093404806146</v>
      </c>
      <c r="S646" s="141">
        <f t="shared" ref="S646" si="210">O647/(I645*1.18)</f>
        <v>1.0000013873132287</v>
      </c>
    </row>
    <row r="647" spans="1:20" s="1" customFormat="1" ht="19.5" customHeight="1" x14ac:dyDescent="0.2">
      <c r="A647" s="137"/>
      <c r="B647" s="137"/>
      <c r="C647" s="137"/>
      <c r="D647" s="136"/>
      <c r="E647" s="136"/>
      <c r="F647" s="40">
        <v>42917</v>
      </c>
      <c r="G647" s="40">
        <v>43100</v>
      </c>
      <c r="H647" s="136"/>
      <c r="I647" s="39" t="s">
        <v>25</v>
      </c>
      <c r="J647" s="41" t="s">
        <v>25</v>
      </c>
      <c r="K647" s="41" t="s">
        <v>25</v>
      </c>
      <c r="L647" s="41" t="s">
        <v>25</v>
      </c>
      <c r="M647" s="41" t="s">
        <v>25</v>
      </c>
      <c r="N647" s="41" t="s">
        <v>25</v>
      </c>
      <c r="O647" s="19">
        <v>2306.62</v>
      </c>
      <c r="P647" s="42"/>
      <c r="Q647" s="142"/>
      <c r="R647" s="142"/>
      <c r="S647" s="142"/>
      <c r="T647" s="1">
        <f>O647/O646*100</f>
        <v>102.78093404806145</v>
      </c>
    </row>
    <row r="648" spans="1:20" s="1" customFormat="1" ht="19.5" customHeight="1" x14ac:dyDescent="0.2">
      <c r="A648" s="133" t="s">
        <v>51</v>
      </c>
      <c r="B648" s="133" t="s">
        <v>137</v>
      </c>
      <c r="C648" s="133" t="s">
        <v>457</v>
      </c>
      <c r="D648" s="135">
        <v>42723</v>
      </c>
      <c r="E648" s="135" t="s">
        <v>747</v>
      </c>
      <c r="F648" s="40">
        <v>42736</v>
      </c>
      <c r="G648" s="40">
        <v>42916</v>
      </c>
      <c r="H648" s="133"/>
      <c r="I648" s="32">
        <v>1907.44</v>
      </c>
      <c r="J648" s="41" t="s">
        <v>25</v>
      </c>
      <c r="K648" s="41" t="s">
        <v>25</v>
      </c>
      <c r="L648" s="41" t="s">
        <v>25</v>
      </c>
      <c r="M648" s="41" t="s">
        <v>25</v>
      </c>
      <c r="N648" s="41" t="s">
        <v>25</v>
      </c>
      <c r="O648" s="19" t="s">
        <v>25</v>
      </c>
      <c r="P648" s="42"/>
      <c r="Q648" s="141">
        <f t="shared" ref="Q648" si="211">I649/I648</f>
        <v>1.0248081197835843</v>
      </c>
      <c r="R648" s="141"/>
      <c r="S648" s="141"/>
    </row>
    <row r="649" spans="1:20" s="1" customFormat="1" ht="19.5" customHeight="1" x14ac:dyDescent="0.2">
      <c r="A649" s="137"/>
      <c r="B649" s="137"/>
      <c r="C649" s="137"/>
      <c r="D649" s="136"/>
      <c r="E649" s="136"/>
      <c r="F649" s="40">
        <v>42917</v>
      </c>
      <c r="G649" s="40">
        <v>43100</v>
      </c>
      <c r="H649" s="137"/>
      <c r="I649" s="32">
        <v>1954.76</v>
      </c>
      <c r="J649" s="41" t="s">
        <v>25</v>
      </c>
      <c r="K649" s="41" t="s">
        <v>25</v>
      </c>
      <c r="L649" s="41" t="s">
        <v>25</v>
      </c>
      <c r="M649" s="41" t="s">
        <v>25</v>
      </c>
      <c r="N649" s="41" t="s">
        <v>25</v>
      </c>
      <c r="O649" s="19" t="s">
        <v>25</v>
      </c>
      <c r="P649" s="42"/>
      <c r="Q649" s="142"/>
      <c r="R649" s="142"/>
      <c r="S649" s="142"/>
    </row>
    <row r="650" spans="1:20" s="1" customFormat="1" ht="19.5" customHeight="1" x14ac:dyDescent="0.2">
      <c r="A650" s="133" t="s">
        <v>51</v>
      </c>
      <c r="B650" s="133" t="s">
        <v>137</v>
      </c>
      <c r="C650" s="133" t="s">
        <v>457</v>
      </c>
      <c r="D650" s="135">
        <v>42723</v>
      </c>
      <c r="E650" s="135" t="s">
        <v>748</v>
      </c>
      <c r="F650" s="40">
        <v>42736</v>
      </c>
      <c r="G650" s="40">
        <v>42916</v>
      </c>
      <c r="H650" s="135"/>
      <c r="I650" s="39" t="s">
        <v>25</v>
      </c>
      <c r="J650" s="41" t="s">
        <v>25</v>
      </c>
      <c r="K650" s="41" t="s">
        <v>25</v>
      </c>
      <c r="L650" s="41" t="s">
        <v>25</v>
      </c>
      <c r="M650" s="41" t="s">
        <v>25</v>
      </c>
      <c r="N650" s="41" t="s">
        <v>25</v>
      </c>
      <c r="O650" s="19">
        <v>2128.0500000000002</v>
      </c>
      <c r="P650" s="42"/>
      <c r="Q650" s="141"/>
      <c r="R650" s="141">
        <f t="shared" ref="R650" si="212">O651/O650</f>
        <v>1.0339982613190479</v>
      </c>
      <c r="S650" s="141">
        <f t="shared" ref="S650" si="213">O651/(I649*1.18)</f>
        <v>0.95395125883068232</v>
      </c>
    </row>
    <row r="651" spans="1:20" s="1" customFormat="1" ht="19.5" customHeight="1" x14ac:dyDescent="0.2">
      <c r="A651" s="137"/>
      <c r="B651" s="137"/>
      <c r="C651" s="137"/>
      <c r="D651" s="136"/>
      <c r="E651" s="136"/>
      <c r="F651" s="40">
        <v>42917</v>
      </c>
      <c r="G651" s="40">
        <v>43100</v>
      </c>
      <c r="H651" s="136"/>
      <c r="I651" s="39" t="s">
        <v>25</v>
      </c>
      <c r="J651" s="41" t="s">
        <v>25</v>
      </c>
      <c r="K651" s="41" t="s">
        <v>25</v>
      </c>
      <c r="L651" s="41" t="s">
        <v>25</v>
      </c>
      <c r="M651" s="41" t="s">
        <v>25</v>
      </c>
      <c r="N651" s="41" t="s">
        <v>25</v>
      </c>
      <c r="O651" s="19">
        <v>2200.4</v>
      </c>
      <c r="P651" s="42"/>
      <c r="Q651" s="142"/>
      <c r="R651" s="142"/>
      <c r="S651" s="142"/>
    </row>
    <row r="652" spans="1:20" s="1" customFormat="1" ht="19.5" customHeight="1" x14ac:dyDescent="0.2">
      <c r="A652" s="133" t="s">
        <v>51</v>
      </c>
      <c r="B652" s="133" t="s">
        <v>138</v>
      </c>
      <c r="C652" s="133" t="s">
        <v>457</v>
      </c>
      <c r="D652" s="135">
        <v>42723</v>
      </c>
      <c r="E652" s="135" t="s">
        <v>747</v>
      </c>
      <c r="F652" s="40">
        <v>42736</v>
      </c>
      <c r="G652" s="40">
        <v>42916</v>
      </c>
      <c r="H652" s="133"/>
      <c r="I652" s="32">
        <v>1907.44</v>
      </c>
      <c r="J652" s="41" t="s">
        <v>25</v>
      </c>
      <c r="K652" s="41" t="s">
        <v>25</v>
      </c>
      <c r="L652" s="41" t="s">
        <v>25</v>
      </c>
      <c r="M652" s="41" t="s">
        <v>25</v>
      </c>
      <c r="N652" s="41" t="s">
        <v>25</v>
      </c>
      <c r="O652" s="19" t="s">
        <v>25</v>
      </c>
      <c r="P652" s="42"/>
      <c r="Q652" s="141">
        <f t="shared" ref="Q652" si="214">I653/I652</f>
        <v>1.0248081197835843</v>
      </c>
      <c r="R652" s="141"/>
      <c r="S652" s="141"/>
    </row>
    <row r="653" spans="1:20" s="1" customFormat="1" ht="19.5" customHeight="1" x14ac:dyDescent="0.2">
      <c r="A653" s="137"/>
      <c r="B653" s="137"/>
      <c r="C653" s="137"/>
      <c r="D653" s="136"/>
      <c r="E653" s="136"/>
      <c r="F653" s="40">
        <v>42917</v>
      </c>
      <c r="G653" s="40">
        <v>43100</v>
      </c>
      <c r="H653" s="137"/>
      <c r="I653" s="32">
        <v>1954.76</v>
      </c>
      <c r="J653" s="41" t="s">
        <v>25</v>
      </c>
      <c r="K653" s="41" t="s">
        <v>25</v>
      </c>
      <c r="L653" s="41" t="s">
        <v>25</v>
      </c>
      <c r="M653" s="41" t="s">
        <v>25</v>
      </c>
      <c r="N653" s="41" t="s">
        <v>25</v>
      </c>
      <c r="O653" s="19" t="s">
        <v>25</v>
      </c>
      <c r="P653" s="42"/>
      <c r="Q653" s="142"/>
      <c r="R653" s="142"/>
      <c r="S653" s="142"/>
    </row>
    <row r="654" spans="1:20" s="1" customFormat="1" ht="19.5" customHeight="1" x14ac:dyDescent="0.2">
      <c r="A654" s="133" t="s">
        <v>51</v>
      </c>
      <c r="B654" s="133" t="s">
        <v>138</v>
      </c>
      <c r="C654" s="133" t="s">
        <v>457</v>
      </c>
      <c r="D654" s="135">
        <v>42723</v>
      </c>
      <c r="E654" s="135" t="s">
        <v>748</v>
      </c>
      <c r="F654" s="40">
        <v>42736</v>
      </c>
      <c r="G654" s="40">
        <v>42916</v>
      </c>
      <c r="H654" s="135"/>
      <c r="I654" s="39" t="s">
        <v>25</v>
      </c>
      <c r="J654" s="41" t="s">
        <v>25</v>
      </c>
      <c r="K654" s="41" t="s">
        <v>25</v>
      </c>
      <c r="L654" s="41" t="s">
        <v>25</v>
      </c>
      <c r="M654" s="41" t="s">
        <v>25</v>
      </c>
      <c r="N654" s="41" t="s">
        <v>25</v>
      </c>
      <c r="O654" s="19">
        <v>2140.29</v>
      </c>
      <c r="P654" s="42"/>
      <c r="Q654" s="141"/>
      <c r="R654" s="141">
        <f t="shared" ref="R654" si="215">O655/O654</f>
        <v>1.0340000654116965</v>
      </c>
      <c r="S654" s="141">
        <f t="shared" ref="S654" si="216">O655/(I653*1.18)</f>
        <v>0.9594398167914151</v>
      </c>
    </row>
    <row r="655" spans="1:20" s="1" customFormat="1" ht="19.5" customHeight="1" x14ac:dyDescent="0.2">
      <c r="A655" s="137"/>
      <c r="B655" s="137"/>
      <c r="C655" s="137"/>
      <c r="D655" s="136"/>
      <c r="E655" s="136"/>
      <c r="F655" s="40">
        <v>42917</v>
      </c>
      <c r="G655" s="40">
        <v>43100</v>
      </c>
      <c r="H655" s="136"/>
      <c r="I655" s="39" t="s">
        <v>25</v>
      </c>
      <c r="J655" s="41" t="s">
        <v>25</v>
      </c>
      <c r="K655" s="41" t="s">
        <v>25</v>
      </c>
      <c r="L655" s="41" t="s">
        <v>25</v>
      </c>
      <c r="M655" s="41" t="s">
        <v>25</v>
      </c>
      <c r="N655" s="41" t="s">
        <v>25</v>
      </c>
      <c r="O655" s="19">
        <v>2213.06</v>
      </c>
      <c r="P655" s="42"/>
      <c r="Q655" s="142"/>
      <c r="R655" s="142"/>
      <c r="S655" s="142"/>
    </row>
    <row r="656" spans="1:20" s="1" customFormat="1" ht="19.5" customHeight="1" x14ac:dyDescent="0.2">
      <c r="A656" s="133" t="s">
        <v>51</v>
      </c>
      <c r="B656" s="133" t="s">
        <v>52</v>
      </c>
      <c r="C656" s="133" t="s">
        <v>139</v>
      </c>
      <c r="D656" s="135">
        <v>42327</v>
      </c>
      <c r="E656" s="135" t="s">
        <v>538</v>
      </c>
      <c r="F656" s="45">
        <v>42736</v>
      </c>
      <c r="G656" s="45">
        <v>42916</v>
      </c>
      <c r="H656" s="133"/>
      <c r="I656" s="19">
        <v>4879.76</v>
      </c>
      <c r="J656" s="41" t="s">
        <v>25</v>
      </c>
      <c r="K656" s="41" t="s">
        <v>25</v>
      </c>
      <c r="L656" s="41" t="s">
        <v>25</v>
      </c>
      <c r="M656" s="41" t="s">
        <v>25</v>
      </c>
      <c r="N656" s="41" t="s">
        <v>25</v>
      </c>
      <c r="O656" s="41" t="s">
        <v>25</v>
      </c>
      <c r="P656" s="42"/>
      <c r="Q656" s="141">
        <f t="shared" ref="Q656" si="217">I657/I656</f>
        <v>1.0410122628981753</v>
      </c>
      <c r="R656" s="141"/>
      <c r="S656" s="141"/>
    </row>
    <row r="657" spans="1:19" s="1" customFormat="1" ht="19.5" customHeight="1" x14ac:dyDescent="0.2">
      <c r="A657" s="134"/>
      <c r="B657" s="134"/>
      <c r="C657" s="134"/>
      <c r="D657" s="136"/>
      <c r="E657" s="136"/>
      <c r="F657" s="45">
        <v>42917</v>
      </c>
      <c r="G657" s="45">
        <v>43100</v>
      </c>
      <c r="H657" s="137"/>
      <c r="I657" s="19">
        <v>5079.8900000000003</v>
      </c>
      <c r="J657" s="41" t="s">
        <v>25</v>
      </c>
      <c r="K657" s="41" t="s">
        <v>25</v>
      </c>
      <c r="L657" s="41" t="s">
        <v>25</v>
      </c>
      <c r="M657" s="41" t="s">
        <v>25</v>
      </c>
      <c r="N657" s="41" t="s">
        <v>25</v>
      </c>
      <c r="O657" s="41" t="s">
        <v>25</v>
      </c>
      <c r="P657" s="42"/>
      <c r="Q657" s="142"/>
      <c r="R657" s="142"/>
      <c r="S657" s="142"/>
    </row>
    <row r="658" spans="1:19" s="1" customFormat="1" ht="19.5" customHeight="1" x14ac:dyDescent="0.2">
      <c r="A658" s="134"/>
      <c r="B658" s="134"/>
      <c r="C658" s="134"/>
      <c r="D658" s="140">
        <v>42723</v>
      </c>
      <c r="E658" s="166" t="s">
        <v>827</v>
      </c>
      <c r="F658" s="45">
        <v>42736</v>
      </c>
      <c r="G658" s="45">
        <v>42916</v>
      </c>
      <c r="H658" s="133"/>
      <c r="I658" s="41" t="s">
        <v>25</v>
      </c>
      <c r="J658" s="41" t="s">
        <v>25</v>
      </c>
      <c r="K658" s="41" t="s">
        <v>25</v>
      </c>
      <c r="L658" s="41" t="s">
        <v>25</v>
      </c>
      <c r="M658" s="41" t="s">
        <v>25</v>
      </c>
      <c r="N658" s="41" t="s">
        <v>25</v>
      </c>
      <c r="O658" s="19">
        <v>2108.39</v>
      </c>
      <c r="P658" s="42"/>
      <c r="Q658" s="141"/>
      <c r="R658" s="141">
        <f t="shared" ref="R658" si="218">O659/O658</f>
        <v>1.034002248160919</v>
      </c>
      <c r="S658" s="141">
        <f t="shared" ref="S658" si="219">O659/(I657*1.18)</f>
        <v>0.36369398229662719</v>
      </c>
    </row>
    <row r="659" spans="1:19" s="1" customFormat="1" ht="19.5" customHeight="1" x14ac:dyDescent="0.2">
      <c r="A659" s="137"/>
      <c r="B659" s="137"/>
      <c r="C659" s="137"/>
      <c r="D659" s="140"/>
      <c r="E659" s="166"/>
      <c r="F659" s="45">
        <v>42917</v>
      </c>
      <c r="G659" s="45">
        <v>43100</v>
      </c>
      <c r="H659" s="137"/>
      <c r="I659" s="41" t="s">
        <v>25</v>
      </c>
      <c r="J659" s="41" t="s">
        <v>25</v>
      </c>
      <c r="K659" s="41" t="s">
        <v>25</v>
      </c>
      <c r="L659" s="41" t="s">
        <v>25</v>
      </c>
      <c r="M659" s="41" t="s">
        <v>25</v>
      </c>
      <c r="N659" s="41" t="s">
        <v>25</v>
      </c>
      <c r="O659" s="19">
        <v>2180.08</v>
      </c>
      <c r="P659" s="42"/>
      <c r="Q659" s="142"/>
      <c r="R659" s="142"/>
      <c r="S659" s="142"/>
    </row>
    <row r="660" spans="1:19" s="1" customFormat="1" ht="19.5" customHeight="1" x14ac:dyDescent="0.2">
      <c r="A660" s="133" t="s">
        <v>51</v>
      </c>
      <c r="B660" s="133" t="s">
        <v>52</v>
      </c>
      <c r="C660" s="161" t="s">
        <v>604</v>
      </c>
      <c r="D660" s="135">
        <v>42720</v>
      </c>
      <c r="E660" s="135" t="s">
        <v>595</v>
      </c>
      <c r="F660" s="40">
        <v>42736</v>
      </c>
      <c r="G660" s="40">
        <v>42916</v>
      </c>
      <c r="H660" s="133"/>
      <c r="I660" s="19">
        <v>3528.5</v>
      </c>
      <c r="J660" s="41" t="s">
        <v>25</v>
      </c>
      <c r="K660" s="41" t="s">
        <v>25</v>
      </c>
      <c r="L660" s="41" t="s">
        <v>25</v>
      </c>
      <c r="M660" s="41" t="s">
        <v>25</v>
      </c>
      <c r="N660" s="41">
        <v>4076.59</v>
      </c>
      <c r="O660" s="32" t="s">
        <v>25</v>
      </c>
      <c r="P660" s="42"/>
      <c r="Q660" s="141">
        <f t="shared" ref="Q660" si="220">I661/I660</f>
        <v>1.0317925464078219</v>
      </c>
      <c r="R660" s="141"/>
      <c r="S660" s="141"/>
    </row>
    <row r="661" spans="1:19" s="1" customFormat="1" ht="19.5" customHeight="1" x14ac:dyDescent="0.2">
      <c r="A661" s="134"/>
      <c r="B661" s="134"/>
      <c r="C661" s="162"/>
      <c r="D661" s="136"/>
      <c r="E661" s="136"/>
      <c r="F661" s="40">
        <v>42917</v>
      </c>
      <c r="G661" s="40">
        <v>43100</v>
      </c>
      <c r="H661" s="137"/>
      <c r="I661" s="32">
        <v>3640.68</v>
      </c>
      <c r="J661" s="41" t="s">
        <v>25</v>
      </c>
      <c r="K661" s="41" t="s">
        <v>25</v>
      </c>
      <c r="L661" s="41" t="s">
        <v>25</v>
      </c>
      <c r="M661" s="41" t="s">
        <v>25</v>
      </c>
      <c r="N661" s="41">
        <v>4076.59</v>
      </c>
      <c r="O661" s="32" t="s">
        <v>25</v>
      </c>
      <c r="P661" s="42"/>
      <c r="Q661" s="142"/>
      <c r="R661" s="142"/>
      <c r="S661" s="142"/>
    </row>
    <row r="662" spans="1:19" s="1" customFormat="1" ht="19.5" customHeight="1" x14ac:dyDescent="0.2">
      <c r="A662" s="134"/>
      <c r="B662" s="134"/>
      <c r="C662" s="162"/>
      <c r="D662" s="140">
        <v>42723</v>
      </c>
      <c r="E662" s="140" t="s">
        <v>749</v>
      </c>
      <c r="F662" s="40">
        <v>42736</v>
      </c>
      <c r="G662" s="40">
        <v>42916</v>
      </c>
      <c r="H662" s="77"/>
      <c r="I662" s="41" t="s">
        <v>25</v>
      </c>
      <c r="J662" s="41" t="s">
        <v>25</v>
      </c>
      <c r="K662" s="41" t="s">
        <v>25</v>
      </c>
      <c r="L662" s="41" t="s">
        <v>25</v>
      </c>
      <c r="M662" s="41" t="s">
        <v>25</v>
      </c>
      <c r="N662" s="41" t="s">
        <v>25</v>
      </c>
      <c r="O662" s="32">
        <v>4163.63</v>
      </c>
      <c r="P662" s="42"/>
      <c r="Q662" s="141"/>
      <c r="R662" s="141">
        <f t="shared" ref="R662" si="221">O663/O662</f>
        <v>1.0317919699877269</v>
      </c>
      <c r="S662" s="141">
        <f t="shared" ref="S662" si="222">O663/(I661*1.18)</f>
        <v>0.99999944134109431</v>
      </c>
    </row>
    <row r="663" spans="1:19" s="1" customFormat="1" ht="19.5" customHeight="1" x14ac:dyDescent="0.2">
      <c r="A663" s="137"/>
      <c r="B663" s="137"/>
      <c r="C663" s="163"/>
      <c r="D663" s="140"/>
      <c r="E663" s="140"/>
      <c r="F663" s="40">
        <v>42917</v>
      </c>
      <c r="G663" s="40">
        <v>43100</v>
      </c>
      <c r="H663" s="77"/>
      <c r="I663" s="41" t="s">
        <v>25</v>
      </c>
      <c r="J663" s="41" t="s">
        <v>25</v>
      </c>
      <c r="K663" s="41" t="s">
        <v>25</v>
      </c>
      <c r="L663" s="41" t="s">
        <v>25</v>
      </c>
      <c r="M663" s="41" t="s">
        <v>25</v>
      </c>
      <c r="N663" s="41" t="s">
        <v>25</v>
      </c>
      <c r="O663" s="19">
        <v>4296</v>
      </c>
      <c r="P663" s="42"/>
      <c r="Q663" s="142"/>
      <c r="R663" s="142"/>
      <c r="S663" s="142"/>
    </row>
    <row r="664" spans="1:19" s="1" customFormat="1" ht="19.5" customHeight="1" x14ac:dyDescent="0.2">
      <c r="A664" s="133" t="s">
        <v>51</v>
      </c>
      <c r="B664" s="133" t="s">
        <v>52</v>
      </c>
      <c r="C664" s="133" t="s">
        <v>140</v>
      </c>
      <c r="D664" s="135">
        <v>42327</v>
      </c>
      <c r="E664" s="135" t="s">
        <v>539</v>
      </c>
      <c r="F664" s="45">
        <v>42736</v>
      </c>
      <c r="G664" s="45">
        <v>42916</v>
      </c>
      <c r="H664" s="133"/>
      <c r="I664" s="32">
        <v>1587.92</v>
      </c>
      <c r="J664" s="41" t="s">
        <v>25</v>
      </c>
      <c r="K664" s="41" t="s">
        <v>25</v>
      </c>
      <c r="L664" s="41" t="s">
        <v>25</v>
      </c>
      <c r="M664" s="41" t="s">
        <v>25</v>
      </c>
      <c r="N664" s="41" t="s">
        <v>25</v>
      </c>
      <c r="O664" s="19" t="s">
        <v>25</v>
      </c>
      <c r="P664" s="42"/>
      <c r="Q664" s="141">
        <f t="shared" ref="Q664:Q666" si="223">I665/I664</f>
        <v>1.0372877726837624</v>
      </c>
      <c r="R664" s="141"/>
      <c r="S664" s="141"/>
    </row>
    <row r="665" spans="1:19" s="1" customFormat="1" ht="19.5" customHeight="1" x14ac:dyDescent="0.2">
      <c r="A665" s="137"/>
      <c r="B665" s="137"/>
      <c r="C665" s="137"/>
      <c r="D665" s="136"/>
      <c r="E665" s="136"/>
      <c r="F665" s="45">
        <v>42917</v>
      </c>
      <c r="G665" s="45">
        <v>43100</v>
      </c>
      <c r="H665" s="137"/>
      <c r="I665" s="32">
        <v>1647.13</v>
      </c>
      <c r="J665" s="41" t="s">
        <v>25</v>
      </c>
      <c r="K665" s="41" t="s">
        <v>25</v>
      </c>
      <c r="L665" s="41" t="s">
        <v>25</v>
      </c>
      <c r="M665" s="41" t="s">
        <v>25</v>
      </c>
      <c r="N665" s="41" t="s">
        <v>25</v>
      </c>
      <c r="O665" s="41" t="s">
        <v>25</v>
      </c>
      <c r="P665" s="42"/>
      <c r="Q665" s="142"/>
      <c r="R665" s="142"/>
      <c r="S665" s="142"/>
    </row>
    <row r="666" spans="1:19" s="1" customFormat="1" ht="19.5" customHeight="1" x14ac:dyDescent="0.2">
      <c r="A666" s="133" t="s">
        <v>51</v>
      </c>
      <c r="B666" s="133" t="s">
        <v>138</v>
      </c>
      <c r="C666" s="133" t="s">
        <v>141</v>
      </c>
      <c r="D666" s="135">
        <v>42713</v>
      </c>
      <c r="E666" s="135" t="s">
        <v>828</v>
      </c>
      <c r="F666" s="45">
        <v>42736</v>
      </c>
      <c r="G666" s="45">
        <v>42916</v>
      </c>
      <c r="H666" s="133"/>
      <c r="I666" s="19">
        <v>4150</v>
      </c>
      <c r="J666" s="41" t="s">
        <v>25</v>
      </c>
      <c r="K666" s="41" t="s">
        <v>25</v>
      </c>
      <c r="L666" s="41" t="s">
        <v>25</v>
      </c>
      <c r="M666" s="41" t="s">
        <v>25</v>
      </c>
      <c r="N666" s="41" t="s">
        <v>25</v>
      </c>
      <c r="O666" s="41" t="s">
        <v>25</v>
      </c>
      <c r="P666" s="42"/>
      <c r="Q666" s="141">
        <f t="shared" si="223"/>
        <v>1.0355156626506026</v>
      </c>
      <c r="R666" s="141"/>
      <c r="S666" s="141"/>
    </row>
    <row r="667" spans="1:19" s="1" customFormat="1" ht="19.5" customHeight="1" x14ac:dyDescent="0.2">
      <c r="A667" s="134"/>
      <c r="B667" s="134"/>
      <c r="C667" s="134"/>
      <c r="D667" s="136"/>
      <c r="E667" s="136"/>
      <c r="F667" s="45">
        <v>42917</v>
      </c>
      <c r="G667" s="45">
        <v>43100</v>
      </c>
      <c r="H667" s="137"/>
      <c r="I667" s="32">
        <v>4297.3900000000003</v>
      </c>
      <c r="J667" s="41" t="s">
        <v>25</v>
      </c>
      <c r="K667" s="41" t="s">
        <v>25</v>
      </c>
      <c r="L667" s="41" t="s">
        <v>25</v>
      </c>
      <c r="M667" s="41" t="s">
        <v>25</v>
      </c>
      <c r="N667" s="41" t="s">
        <v>25</v>
      </c>
      <c r="O667" s="41" t="s">
        <v>25</v>
      </c>
      <c r="P667" s="42"/>
      <c r="Q667" s="142"/>
      <c r="R667" s="142"/>
      <c r="S667" s="142"/>
    </row>
    <row r="668" spans="1:19" s="1" customFormat="1" ht="19.5" customHeight="1" x14ac:dyDescent="0.2">
      <c r="A668" s="134"/>
      <c r="B668" s="134"/>
      <c r="C668" s="134"/>
      <c r="D668" s="140">
        <v>42723</v>
      </c>
      <c r="E668" s="166" t="s">
        <v>827</v>
      </c>
      <c r="F668" s="45">
        <v>42736</v>
      </c>
      <c r="G668" s="45">
        <v>42916</v>
      </c>
      <c r="H668" s="133"/>
      <c r="I668" s="41" t="s">
        <v>25</v>
      </c>
      <c r="J668" s="41" t="s">
        <v>25</v>
      </c>
      <c r="K668" s="41" t="s">
        <v>25</v>
      </c>
      <c r="L668" s="41" t="s">
        <v>25</v>
      </c>
      <c r="M668" s="41" t="s">
        <v>25</v>
      </c>
      <c r="N668" s="41" t="s">
        <v>25</v>
      </c>
      <c r="O668" s="19">
        <v>2140.29</v>
      </c>
      <c r="P668" s="42"/>
      <c r="Q668" s="141"/>
      <c r="R668" s="141">
        <f t="shared" ref="R668:R684" si="224">O669/O668</f>
        <v>1.0349999299160393</v>
      </c>
      <c r="S668" s="141">
        <f t="shared" ref="S668" si="225">O669/(I667*1.18)</f>
        <v>0.43684379020596686</v>
      </c>
    </row>
    <row r="669" spans="1:19" s="1" customFormat="1" ht="19.5" customHeight="1" x14ac:dyDescent="0.2">
      <c r="A669" s="137"/>
      <c r="B669" s="137"/>
      <c r="C669" s="137"/>
      <c r="D669" s="140"/>
      <c r="E669" s="166"/>
      <c r="F669" s="45">
        <v>42917</v>
      </c>
      <c r="G669" s="45">
        <v>43100</v>
      </c>
      <c r="H669" s="137"/>
      <c r="I669" s="41" t="s">
        <v>25</v>
      </c>
      <c r="J669" s="41" t="s">
        <v>25</v>
      </c>
      <c r="K669" s="41" t="s">
        <v>25</v>
      </c>
      <c r="L669" s="41" t="s">
        <v>25</v>
      </c>
      <c r="M669" s="41" t="s">
        <v>25</v>
      </c>
      <c r="N669" s="41" t="s">
        <v>25</v>
      </c>
      <c r="O669" s="19">
        <v>2215.1999999999998</v>
      </c>
      <c r="P669" s="42"/>
      <c r="Q669" s="142"/>
      <c r="R669" s="142"/>
      <c r="S669" s="142"/>
    </row>
    <row r="670" spans="1:19" s="1" customFormat="1" ht="19.5" customHeight="1" x14ac:dyDescent="0.2">
      <c r="A670" s="133" t="s">
        <v>51</v>
      </c>
      <c r="B670" s="133" t="s">
        <v>142</v>
      </c>
      <c r="C670" s="133" t="s">
        <v>141</v>
      </c>
      <c r="D670" s="135">
        <v>42713</v>
      </c>
      <c r="E670" s="135" t="s">
        <v>828</v>
      </c>
      <c r="F670" s="45">
        <v>42736</v>
      </c>
      <c r="G670" s="45">
        <v>42916</v>
      </c>
      <c r="H670" s="133"/>
      <c r="I670" s="19">
        <v>4150</v>
      </c>
      <c r="J670" s="41" t="s">
        <v>25</v>
      </c>
      <c r="K670" s="41" t="s">
        <v>25</v>
      </c>
      <c r="L670" s="41" t="s">
        <v>25</v>
      </c>
      <c r="M670" s="41" t="s">
        <v>25</v>
      </c>
      <c r="N670" s="41" t="s">
        <v>25</v>
      </c>
      <c r="O670" s="41" t="s">
        <v>25</v>
      </c>
      <c r="P670" s="42"/>
      <c r="Q670" s="141">
        <f t="shared" ref="Q670" si="226">I671/I670</f>
        <v>1.0355156626506026</v>
      </c>
      <c r="R670" s="141"/>
      <c r="S670" s="141"/>
    </row>
    <row r="671" spans="1:19" s="1" customFormat="1" ht="19.5" customHeight="1" x14ac:dyDescent="0.2">
      <c r="A671" s="134"/>
      <c r="B671" s="134"/>
      <c r="C671" s="134"/>
      <c r="D671" s="136"/>
      <c r="E671" s="136"/>
      <c r="F671" s="45">
        <v>42917</v>
      </c>
      <c r="G671" s="45">
        <v>43100</v>
      </c>
      <c r="H671" s="137"/>
      <c r="I671" s="32">
        <v>4297.3900000000003</v>
      </c>
      <c r="J671" s="41" t="s">
        <v>25</v>
      </c>
      <c r="K671" s="41" t="s">
        <v>25</v>
      </c>
      <c r="L671" s="41" t="s">
        <v>25</v>
      </c>
      <c r="M671" s="41" t="s">
        <v>25</v>
      </c>
      <c r="N671" s="41" t="s">
        <v>25</v>
      </c>
      <c r="O671" s="41" t="s">
        <v>25</v>
      </c>
      <c r="P671" s="42"/>
      <c r="Q671" s="142"/>
      <c r="R671" s="142"/>
      <c r="S671" s="142"/>
    </row>
    <row r="672" spans="1:19" s="1" customFormat="1" ht="19.5" customHeight="1" x14ac:dyDescent="0.2">
      <c r="A672" s="134"/>
      <c r="B672" s="134"/>
      <c r="C672" s="134"/>
      <c r="D672" s="140">
        <v>42723</v>
      </c>
      <c r="E672" s="166" t="s">
        <v>827</v>
      </c>
      <c r="F672" s="45">
        <v>42736</v>
      </c>
      <c r="G672" s="45">
        <v>42916</v>
      </c>
      <c r="H672" s="133"/>
      <c r="I672" s="41" t="s">
        <v>25</v>
      </c>
      <c r="J672" s="41" t="s">
        <v>25</v>
      </c>
      <c r="K672" s="41" t="s">
        <v>25</v>
      </c>
      <c r="L672" s="41" t="s">
        <v>25</v>
      </c>
      <c r="M672" s="41" t="s">
        <v>25</v>
      </c>
      <c r="N672" s="41" t="s">
        <v>25</v>
      </c>
      <c r="O672" s="19">
        <v>1711.81</v>
      </c>
      <c r="P672" s="42"/>
      <c r="Q672" s="141"/>
      <c r="R672" s="141">
        <f t="shared" si="224"/>
        <v>1.0349980430071095</v>
      </c>
      <c r="S672" s="141">
        <f t="shared" ref="S672" si="227">O673/(I671*1.18)</f>
        <v>0.34938826290344699</v>
      </c>
    </row>
    <row r="673" spans="1:19" s="1" customFormat="1" ht="19.5" customHeight="1" x14ac:dyDescent="0.2">
      <c r="A673" s="137"/>
      <c r="B673" s="137"/>
      <c r="C673" s="137"/>
      <c r="D673" s="140"/>
      <c r="E673" s="166"/>
      <c r="F673" s="45">
        <v>42917</v>
      </c>
      <c r="G673" s="45">
        <v>43100</v>
      </c>
      <c r="H673" s="137"/>
      <c r="I673" s="41" t="s">
        <v>25</v>
      </c>
      <c r="J673" s="41" t="s">
        <v>25</v>
      </c>
      <c r="K673" s="41" t="s">
        <v>25</v>
      </c>
      <c r="L673" s="41" t="s">
        <v>25</v>
      </c>
      <c r="M673" s="41" t="s">
        <v>25</v>
      </c>
      <c r="N673" s="41" t="s">
        <v>25</v>
      </c>
      <c r="O673" s="19">
        <v>1771.72</v>
      </c>
      <c r="P673" s="42"/>
      <c r="Q673" s="142"/>
      <c r="R673" s="142"/>
      <c r="S673" s="142"/>
    </row>
    <row r="674" spans="1:19" s="1" customFormat="1" ht="19.5" customHeight="1" x14ac:dyDescent="0.2">
      <c r="A674" s="133" t="s">
        <v>51</v>
      </c>
      <c r="B674" s="133" t="s">
        <v>143</v>
      </c>
      <c r="C674" s="133" t="s">
        <v>141</v>
      </c>
      <c r="D674" s="135">
        <v>42713</v>
      </c>
      <c r="E674" s="135" t="s">
        <v>828</v>
      </c>
      <c r="F674" s="45">
        <v>42736</v>
      </c>
      <c r="G674" s="45">
        <v>42916</v>
      </c>
      <c r="H674" s="133"/>
      <c r="I674" s="19">
        <v>4150</v>
      </c>
      <c r="J674" s="41" t="s">
        <v>25</v>
      </c>
      <c r="K674" s="41" t="s">
        <v>25</v>
      </c>
      <c r="L674" s="41" t="s">
        <v>25</v>
      </c>
      <c r="M674" s="41" t="s">
        <v>25</v>
      </c>
      <c r="N674" s="41" t="s">
        <v>25</v>
      </c>
      <c r="O674" s="41" t="s">
        <v>25</v>
      </c>
      <c r="P674" s="42"/>
      <c r="Q674" s="141">
        <f t="shared" ref="Q674" si="228">I675/I674</f>
        <v>1.0355156626506026</v>
      </c>
      <c r="R674" s="141"/>
      <c r="S674" s="141"/>
    </row>
    <row r="675" spans="1:19" s="1" customFormat="1" ht="19.5" customHeight="1" x14ac:dyDescent="0.2">
      <c r="A675" s="134"/>
      <c r="B675" s="134"/>
      <c r="C675" s="134"/>
      <c r="D675" s="136"/>
      <c r="E675" s="136"/>
      <c r="F675" s="45">
        <v>42917</v>
      </c>
      <c r="G675" s="45">
        <v>43100</v>
      </c>
      <c r="H675" s="137"/>
      <c r="I675" s="32">
        <v>4297.3900000000003</v>
      </c>
      <c r="J675" s="41" t="s">
        <v>25</v>
      </c>
      <c r="K675" s="41" t="s">
        <v>25</v>
      </c>
      <c r="L675" s="41" t="s">
        <v>25</v>
      </c>
      <c r="M675" s="41" t="s">
        <v>25</v>
      </c>
      <c r="N675" s="41" t="s">
        <v>25</v>
      </c>
      <c r="O675" s="41" t="s">
        <v>25</v>
      </c>
      <c r="P675" s="42"/>
      <c r="Q675" s="142"/>
      <c r="R675" s="142"/>
      <c r="S675" s="142"/>
    </row>
    <row r="676" spans="1:19" s="1" customFormat="1" ht="19.5" customHeight="1" x14ac:dyDescent="0.2">
      <c r="A676" s="134"/>
      <c r="B676" s="134"/>
      <c r="C676" s="134"/>
      <c r="D676" s="140">
        <v>42723</v>
      </c>
      <c r="E676" s="166" t="s">
        <v>827</v>
      </c>
      <c r="F676" s="45">
        <v>42736</v>
      </c>
      <c r="G676" s="45">
        <v>42916</v>
      </c>
      <c r="H676" s="133"/>
      <c r="I676" s="41" t="s">
        <v>25</v>
      </c>
      <c r="J676" s="41" t="s">
        <v>25</v>
      </c>
      <c r="K676" s="41" t="s">
        <v>25</v>
      </c>
      <c r="L676" s="41" t="s">
        <v>25</v>
      </c>
      <c r="M676" s="41" t="s">
        <v>25</v>
      </c>
      <c r="N676" s="41" t="s">
        <v>25</v>
      </c>
      <c r="O676" s="19">
        <v>2232.77</v>
      </c>
      <c r="P676" s="42"/>
      <c r="Q676" s="141"/>
      <c r="R676" s="141">
        <f t="shared" si="224"/>
        <v>1.1500020154337438</v>
      </c>
      <c r="S676" s="141">
        <f t="shared" ref="S676" si="229">O677/(I675*1.18)</f>
        <v>0.50635582867188478</v>
      </c>
    </row>
    <row r="677" spans="1:19" s="1" customFormat="1" ht="19.5" customHeight="1" x14ac:dyDescent="0.2">
      <c r="A677" s="137"/>
      <c r="B677" s="137"/>
      <c r="C677" s="137"/>
      <c r="D677" s="140"/>
      <c r="E677" s="166"/>
      <c r="F677" s="45">
        <v>42917</v>
      </c>
      <c r="G677" s="45">
        <v>43100</v>
      </c>
      <c r="H677" s="137"/>
      <c r="I677" s="41" t="s">
        <v>25</v>
      </c>
      <c r="J677" s="41" t="s">
        <v>25</v>
      </c>
      <c r="K677" s="41" t="s">
        <v>25</v>
      </c>
      <c r="L677" s="41" t="s">
        <v>25</v>
      </c>
      <c r="M677" s="41" t="s">
        <v>25</v>
      </c>
      <c r="N677" s="41" t="s">
        <v>25</v>
      </c>
      <c r="O677" s="19">
        <v>2567.69</v>
      </c>
      <c r="P677" s="42"/>
      <c r="Q677" s="142"/>
      <c r="R677" s="142"/>
      <c r="S677" s="142"/>
    </row>
    <row r="678" spans="1:19" s="1" customFormat="1" ht="19.5" customHeight="1" x14ac:dyDescent="0.2">
      <c r="A678" s="133" t="s">
        <v>51</v>
      </c>
      <c r="B678" s="133" t="s">
        <v>136</v>
      </c>
      <c r="C678" s="133" t="s">
        <v>141</v>
      </c>
      <c r="D678" s="135">
        <v>42713</v>
      </c>
      <c r="E678" s="135" t="s">
        <v>828</v>
      </c>
      <c r="F678" s="45">
        <v>42736</v>
      </c>
      <c r="G678" s="45">
        <v>42916</v>
      </c>
      <c r="H678" s="133"/>
      <c r="I678" s="19">
        <v>4150</v>
      </c>
      <c r="J678" s="41" t="s">
        <v>25</v>
      </c>
      <c r="K678" s="41" t="s">
        <v>25</v>
      </c>
      <c r="L678" s="41" t="s">
        <v>25</v>
      </c>
      <c r="M678" s="41" t="s">
        <v>25</v>
      </c>
      <c r="N678" s="41" t="s">
        <v>25</v>
      </c>
      <c r="O678" s="41" t="s">
        <v>25</v>
      </c>
      <c r="P678" s="42"/>
      <c r="Q678" s="141">
        <f t="shared" ref="Q678" si="230">I679/I678</f>
        <v>1.0355156626506026</v>
      </c>
      <c r="R678" s="141"/>
      <c r="S678" s="141"/>
    </row>
    <row r="679" spans="1:19" s="1" customFormat="1" ht="19.5" customHeight="1" x14ac:dyDescent="0.2">
      <c r="A679" s="134"/>
      <c r="B679" s="134"/>
      <c r="C679" s="134"/>
      <c r="D679" s="136"/>
      <c r="E679" s="136"/>
      <c r="F679" s="45">
        <v>42917</v>
      </c>
      <c r="G679" s="45">
        <v>43100</v>
      </c>
      <c r="H679" s="137"/>
      <c r="I679" s="32">
        <v>4297.3900000000003</v>
      </c>
      <c r="J679" s="41" t="s">
        <v>25</v>
      </c>
      <c r="K679" s="41" t="s">
        <v>25</v>
      </c>
      <c r="L679" s="41" t="s">
        <v>25</v>
      </c>
      <c r="M679" s="41" t="s">
        <v>25</v>
      </c>
      <c r="N679" s="41" t="s">
        <v>25</v>
      </c>
      <c r="O679" s="41" t="s">
        <v>25</v>
      </c>
      <c r="P679" s="42"/>
      <c r="Q679" s="142"/>
      <c r="R679" s="142"/>
      <c r="S679" s="142"/>
    </row>
    <row r="680" spans="1:19" s="1" customFormat="1" ht="19.5" customHeight="1" x14ac:dyDescent="0.2">
      <c r="A680" s="134"/>
      <c r="B680" s="134"/>
      <c r="C680" s="134"/>
      <c r="D680" s="140">
        <v>42723</v>
      </c>
      <c r="E680" s="166" t="s">
        <v>827</v>
      </c>
      <c r="F680" s="45">
        <v>42736</v>
      </c>
      <c r="G680" s="45">
        <v>42916</v>
      </c>
      <c r="H680" s="133"/>
      <c r="I680" s="41" t="s">
        <v>25</v>
      </c>
      <c r="J680" s="41" t="s">
        <v>25</v>
      </c>
      <c r="K680" s="41" t="s">
        <v>25</v>
      </c>
      <c r="L680" s="41" t="s">
        <v>25</v>
      </c>
      <c r="M680" s="41" t="s">
        <v>25</v>
      </c>
      <c r="N680" s="41" t="s">
        <v>25</v>
      </c>
      <c r="O680" s="19">
        <v>2283.92</v>
      </c>
      <c r="P680" s="42"/>
      <c r="Q680" s="141"/>
      <c r="R680" s="141">
        <f t="shared" si="224"/>
        <v>1.0350012259623804</v>
      </c>
      <c r="S680" s="141">
        <f t="shared" ref="S680" si="231">O681/(I679*1.18)</f>
        <v>0.46615996836234969</v>
      </c>
    </row>
    <row r="681" spans="1:19" s="1" customFormat="1" ht="19.5" customHeight="1" x14ac:dyDescent="0.2">
      <c r="A681" s="137"/>
      <c r="B681" s="137"/>
      <c r="C681" s="137"/>
      <c r="D681" s="140"/>
      <c r="E681" s="166"/>
      <c r="F681" s="45">
        <v>42917</v>
      </c>
      <c r="G681" s="45">
        <v>43100</v>
      </c>
      <c r="H681" s="137"/>
      <c r="I681" s="41" t="s">
        <v>25</v>
      </c>
      <c r="J681" s="41" t="s">
        <v>25</v>
      </c>
      <c r="K681" s="41" t="s">
        <v>25</v>
      </c>
      <c r="L681" s="41" t="s">
        <v>25</v>
      </c>
      <c r="M681" s="41" t="s">
        <v>25</v>
      </c>
      <c r="N681" s="41" t="s">
        <v>25</v>
      </c>
      <c r="O681" s="19">
        <v>2363.86</v>
      </c>
      <c r="P681" s="42"/>
      <c r="Q681" s="142"/>
      <c r="R681" s="142"/>
      <c r="S681" s="142"/>
    </row>
    <row r="682" spans="1:19" s="1" customFormat="1" ht="19.5" customHeight="1" x14ac:dyDescent="0.2">
      <c r="A682" s="133" t="s">
        <v>51</v>
      </c>
      <c r="B682" s="133" t="s">
        <v>137</v>
      </c>
      <c r="C682" s="133" t="s">
        <v>141</v>
      </c>
      <c r="D682" s="135">
        <v>42713</v>
      </c>
      <c r="E682" s="135" t="s">
        <v>828</v>
      </c>
      <c r="F682" s="45">
        <v>42736</v>
      </c>
      <c r="G682" s="45">
        <v>42916</v>
      </c>
      <c r="H682" s="133"/>
      <c r="I682" s="19">
        <v>4150</v>
      </c>
      <c r="J682" s="41" t="s">
        <v>25</v>
      </c>
      <c r="K682" s="41" t="s">
        <v>25</v>
      </c>
      <c r="L682" s="41" t="s">
        <v>25</v>
      </c>
      <c r="M682" s="41" t="s">
        <v>25</v>
      </c>
      <c r="N682" s="41" t="s">
        <v>25</v>
      </c>
      <c r="O682" s="41" t="s">
        <v>25</v>
      </c>
      <c r="P682" s="42"/>
      <c r="Q682" s="141">
        <f t="shared" ref="Q682" si="232">I683/I682</f>
        <v>1.0355156626506026</v>
      </c>
      <c r="R682" s="141"/>
      <c r="S682" s="141"/>
    </row>
    <row r="683" spans="1:19" s="1" customFormat="1" ht="19.5" customHeight="1" x14ac:dyDescent="0.2">
      <c r="A683" s="134"/>
      <c r="B683" s="134"/>
      <c r="C683" s="134"/>
      <c r="D683" s="136"/>
      <c r="E683" s="136"/>
      <c r="F683" s="45">
        <v>42917</v>
      </c>
      <c r="G683" s="45">
        <v>43100</v>
      </c>
      <c r="H683" s="137"/>
      <c r="I683" s="32">
        <v>4297.3900000000003</v>
      </c>
      <c r="J683" s="41" t="s">
        <v>25</v>
      </c>
      <c r="K683" s="41" t="s">
        <v>25</v>
      </c>
      <c r="L683" s="41" t="s">
        <v>25</v>
      </c>
      <c r="M683" s="41" t="s">
        <v>25</v>
      </c>
      <c r="N683" s="41" t="s">
        <v>25</v>
      </c>
      <c r="O683" s="41" t="s">
        <v>25</v>
      </c>
      <c r="P683" s="42"/>
      <c r="Q683" s="142"/>
      <c r="R683" s="142"/>
      <c r="S683" s="142"/>
    </row>
    <row r="684" spans="1:19" s="1" customFormat="1" ht="19.5" customHeight="1" x14ac:dyDescent="0.2">
      <c r="A684" s="134"/>
      <c r="B684" s="134"/>
      <c r="C684" s="134"/>
      <c r="D684" s="140">
        <v>42723</v>
      </c>
      <c r="E684" s="166" t="s">
        <v>827</v>
      </c>
      <c r="F684" s="45">
        <v>42736</v>
      </c>
      <c r="G684" s="45">
        <v>42916</v>
      </c>
      <c r="H684" s="133"/>
      <c r="I684" s="41" t="s">
        <v>25</v>
      </c>
      <c r="J684" s="41" t="s">
        <v>25</v>
      </c>
      <c r="K684" s="41" t="s">
        <v>25</v>
      </c>
      <c r="L684" s="41" t="s">
        <v>25</v>
      </c>
      <c r="M684" s="41" t="s">
        <v>25</v>
      </c>
      <c r="N684" s="41" t="s">
        <v>25</v>
      </c>
      <c r="O684" s="19">
        <v>2128.0500000000002</v>
      </c>
      <c r="P684" s="42"/>
      <c r="Q684" s="141"/>
      <c r="R684" s="141">
        <f t="shared" si="224"/>
        <v>1.0349991776509011</v>
      </c>
      <c r="S684" s="141">
        <f t="shared" ref="S684" si="233">O685/(I683*1.18)</f>
        <v>0.43434522988549495</v>
      </c>
    </row>
    <row r="685" spans="1:19" s="1" customFormat="1" ht="19.5" customHeight="1" x14ac:dyDescent="0.2">
      <c r="A685" s="137"/>
      <c r="B685" s="137"/>
      <c r="C685" s="137"/>
      <c r="D685" s="140"/>
      <c r="E685" s="166"/>
      <c r="F685" s="45">
        <v>42917</v>
      </c>
      <c r="G685" s="45">
        <v>43100</v>
      </c>
      <c r="H685" s="137"/>
      <c r="I685" s="41" t="s">
        <v>25</v>
      </c>
      <c r="J685" s="41" t="s">
        <v>25</v>
      </c>
      <c r="K685" s="41" t="s">
        <v>25</v>
      </c>
      <c r="L685" s="41" t="s">
        <v>25</v>
      </c>
      <c r="M685" s="41" t="s">
        <v>25</v>
      </c>
      <c r="N685" s="41" t="s">
        <v>25</v>
      </c>
      <c r="O685" s="19">
        <v>2202.5300000000002</v>
      </c>
      <c r="P685" s="42"/>
      <c r="Q685" s="142"/>
      <c r="R685" s="142"/>
      <c r="S685" s="142"/>
    </row>
    <row r="686" spans="1:19" s="1" customFormat="1" ht="19.5" customHeight="1" x14ac:dyDescent="0.2">
      <c r="A686" s="133" t="s">
        <v>51</v>
      </c>
      <c r="B686" s="133" t="s">
        <v>144</v>
      </c>
      <c r="C686" s="133" t="s">
        <v>141</v>
      </c>
      <c r="D686" s="135">
        <v>42713</v>
      </c>
      <c r="E686" s="135" t="s">
        <v>828</v>
      </c>
      <c r="F686" s="45">
        <v>42736</v>
      </c>
      <c r="G686" s="45">
        <v>42916</v>
      </c>
      <c r="H686" s="133"/>
      <c r="I686" s="19">
        <v>4150</v>
      </c>
      <c r="J686" s="41" t="s">
        <v>25</v>
      </c>
      <c r="K686" s="41" t="s">
        <v>25</v>
      </c>
      <c r="L686" s="41" t="s">
        <v>25</v>
      </c>
      <c r="M686" s="41" t="s">
        <v>25</v>
      </c>
      <c r="N686" s="41" t="s">
        <v>25</v>
      </c>
      <c r="O686" s="41" t="s">
        <v>25</v>
      </c>
      <c r="P686" s="42"/>
      <c r="Q686" s="141">
        <f t="shared" ref="Q686" si="234">I687/I686</f>
        <v>1.0355156626506026</v>
      </c>
      <c r="R686" s="141"/>
      <c r="S686" s="141"/>
    </row>
    <row r="687" spans="1:19" s="1" customFormat="1" ht="19.5" customHeight="1" x14ac:dyDescent="0.2">
      <c r="A687" s="134"/>
      <c r="B687" s="134"/>
      <c r="C687" s="134"/>
      <c r="D687" s="136"/>
      <c r="E687" s="136"/>
      <c r="F687" s="45">
        <v>42917</v>
      </c>
      <c r="G687" s="45">
        <v>43100</v>
      </c>
      <c r="H687" s="137"/>
      <c r="I687" s="32">
        <v>4297.3900000000003</v>
      </c>
      <c r="J687" s="41" t="s">
        <v>25</v>
      </c>
      <c r="K687" s="41" t="s">
        <v>25</v>
      </c>
      <c r="L687" s="41" t="s">
        <v>25</v>
      </c>
      <c r="M687" s="41" t="s">
        <v>25</v>
      </c>
      <c r="N687" s="41" t="s">
        <v>25</v>
      </c>
      <c r="O687" s="41" t="s">
        <v>25</v>
      </c>
      <c r="P687" s="42"/>
      <c r="Q687" s="142"/>
      <c r="R687" s="142"/>
      <c r="S687" s="142"/>
    </row>
    <row r="688" spans="1:19" s="1" customFormat="1" ht="19.5" customHeight="1" x14ac:dyDescent="0.2">
      <c r="A688" s="134"/>
      <c r="B688" s="134"/>
      <c r="C688" s="134"/>
      <c r="D688" s="140">
        <v>42723</v>
      </c>
      <c r="E688" s="166" t="s">
        <v>827</v>
      </c>
      <c r="F688" s="45">
        <v>42736</v>
      </c>
      <c r="G688" s="45">
        <v>42916</v>
      </c>
      <c r="H688" s="133"/>
      <c r="I688" s="41" t="s">
        <v>25</v>
      </c>
      <c r="J688" s="41" t="s">
        <v>25</v>
      </c>
      <c r="K688" s="41" t="s">
        <v>25</v>
      </c>
      <c r="L688" s="41" t="s">
        <v>25</v>
      </c>
      <c r="M688" s="41" t="s">
        <v>25</v>
      </c>
      <c r="N688" s="41" t="s">
        <v>25</v>
      </c>
      <c r="O688" s="19">
        <v>1968.91</v>
      </c>
      <c r="P688" s="42"/>
      <c r="Q688" s="141"/>
      <c r="R688" s="141">
        <f t="shared" ref="R688:R708" si="235">O689/O688</f>
        <v>1.0345013230670776</v>
      </c>
      <c r="S688" s="141">
        <f t="shared" ref="S688" si="236">O689/(I687*1.18)</f>
        <v>0.40167068691004043</v>
      </c>
    </row>
    <row r="689" spans="1:19" s="1" customFormat="1" ht="19.5" customHeight="1" x14ac:dyDescent="0.2">
      <c r="A689" s="137"/>
      <c r="B689" s="137"/>
      <c r="C689" s="137"/>
      <c r="D689" s="140"/>
      <c r="E689" s="166"/>
      <c r="F689" s="45">
        <v>42917</v>
      </c>
      <c r="G689" s="45">
        <v>43100</v>
      </c>
      <c r="H689" s="137"/>
      <c r="I689" s="41" t="s">
        <v>25</v>
      </c>
      <c r="J689" s="41" t="s">
        <v>25</v>
      </c>
      <c r="K689" s="41" t="s">
        <v>25</v>
      </c>
      <c r="L689" s="41" t="s">
        <v>25</v>
      </c>
      <c r="M689" s="41" t="s">
        <v>25</v>
      </c>
      <c r="N689" s="41" t="s">
        <v>25</v>
      </c>
      <c r="O689" s="19">
        <v>2036.84</v>
      </c>
      <c r="P689" s="42"/>
      <c r="Q689" s="142"/>
      <c r="R689" s="142"/>
      <c r="S689" s="142"/>
    </row>
    <row r="690" spans="1:19" s="1" customFormat="1" ht="19.5" customHeight="1" x14ac:dyDescent="0.2">
      <c r="A690" s="133" t="s">
        <v>51</v>
      </c>
      <c r="B690" s="133" t="s">
        <v>145</v>
      </c>
      <c r="C690" s="133" t="s">
        <v>141</v>
      </c>
      <c r="D690" s="135">
        <v>42713</v>
      </c>
      <c r="E690" s="135" t="s">
        <v>828</v>
      </c>
      <c r="F690" s="45">
        <v>42736</v>
      </c>
      <c r="G690" s="45">
        <v>42916</v>
      </c>
      <c r="H690" s="133"/>
      <c r="I690" s="19">
        <v>4150</v>
      </c>
      <c r="J690" s="41" t="s">
        <v>25</v>
      </c>
      <c r="K690" s="41" t="s">
        <v>25</v>
      </c>
      <c r="L690" s="41" t="s">
        <v>25</v>
      </c>
      <c r="M690" s="41" t="s">
        <v>25</v>
      </c>
      <c r="N690" s="41" t="s">
        <v>25</v>
      </c>
      <c r="O690" s="41" t="s">
        <v>25</v>
      </c>
      <c r="P690" s="42"/>
      <c r="Q690" s="141">
        <f t="shared" ref="Q690" si="237">I691/I690</f>
        <v>1.0355156626506026</v>
      </c>
      <c r="R690" s="141"/>
      <c r="S690" s="141"/>
    </row>
    <row r="691" spans="1:19" s="1" customFormat="1" ht="19.5" customHeight="1" x14ac:dyDescent="0.2">
      <c r="A691" s="134"/>
      <c r="B691" s="134"/>
      <c r="C691" s="134"/>
      <c r="D691" s="136"/>
      <c r="E691" s="136"/>
      <c r="F691" s="45">
        <v>42917</v>
      </c>
      <c r="G691" s="45">
        <v>43100</v>
      </c>
      <c r="H691" s="137"/>
      <c r="I691" s="32">
        <v>4297.3900000000003</v>
      </c>
      <c r="J691" s="41" t="s">
        <v>25</v>
      </c>
      <c r="K691" s="41" t="s">
        <v>25</v>
      </c>
      <c r="L691" s="41" t="s">
        <v>25</v>
      </c>
      <c r="M691" s="41" t="s">
        <v>25</v>
      </c>
      <c r="N691" s="41" t="s">
        <v>25</v>
      </c>
      <c r="O691" s="41" t="s">
        <v>25</v>
      </c>
      <c r="P691" s="42"/>
      <c r="Q691" s="142"/>
      <c r="R691" s="142"/>
      <c r="S691" s="142"/>
    </row>
    <row r="692" spans="1:19" s="1" customFormat="1" ht="19.5" customHeight="1" x14ac:dyDescent="0.2">
      <c r="A692" s="134"/>
      <c r="B692" s="134"/>
      <c r="C692" s="134"/>
      <c r="D692" s="140">
        <v>42723</v>
      </c>
      <c r="E692" s="166" t="s">
        <v>827</v>
      </c>
      <c r="F692" s="45">
        <v>42736</v>
      </c>
      <c r="G692" s="45">
        <v>42916</v>
      </c>
      <c r="H692" s="133"/>
      <c r="I692" s="41" t="s">
        <v>25</v>
      </c>
      <c r="J692" s="41" t="s">
        <v>25</v>
      </c>
      <c r="K692" s="41" t="s">
        <v>25</v>
      </c>
      <c r="L692" s="41" t="s">
        <v>25</v>
      </c>
      <c r="M692" s="41" t="s">
        <v>25</v>
      </c>
      <c r="N692" s="41" t="s">
        <v>25</v>
      </c>
      <c r="O692" s="19">
        <v>2089.85</v>
      </c>
      <c r="P692" s="42"/>
      <c r="Q692" s="141"/>
      <c r="R692" s="141">
        <f t="shared" si="235"/>
        <v>1.0349977271096011</v>
      </c>
      <c r="S692" s="141">
        <f t="shared" ref="S692" si="238">O693/(I691*1.18)</f>
        <v>0.42654782853810236</v>
      </c>
    </row>
    <row r="693" spans="1:19" s="1" customFormat="1" ht="19.5" customHeight="1" x14ac:dyDescent="0.2">
      <c r="A693" s="137"/>
      <c r="B693" s="137"/>
      <c r="C693" s="137"/>
      <c r="D693" s="140"/>
      <c r="E693" s="166"/>
      <c r="F693" s="45">
        <v>42917</v>
      </c>
      <c r="G693" s="45">
        <v>43100</v>
      </c>
      <c r="H693" s="137"/>
      <c r="I693" s="41" t="s">
        <v>25</v>
      </c>
      <c r="J693" s="41" t="s">
        <v>25</v>
      </c>
      <c r="K693" s="41" t="s">
        <v>25</v>
      </c>
      <c r="L693" s="41" t="s">
        <v>25</v>
      </c>
      <c r="M693" s="41" t="s">
        <v>25</v>
      </c>
      <c r="N693" s="41" t="s">
        <v>25</v>
      </c>
      <c r="O693" s="19">
        <v>2162.9899999999998</v>
      </c>
      <c r="P693" s="42"/>
      <c r="Q693" s="142"/>
      <c r="R693" s="142"/>
      <c r="S693" s="142"/>
    </row>
    <row r="694" spans="1:19" s="1" customFormat="1" ht="19.5" customHeight="1" x14ac:dyDescent="0.2">
      <c r="A694" s="133" t="s">
        <v>51</v>
      </c>
      <c r="B694" s="133" t="s">
        <v>132</v>
      </c>
      <c r="C694" s="133" t="s">
        <v>141</v>
      </c>
      <c r="D694" s="135">
        <v>42713</v>
      </c>
      <c r="E694" s="135" t="s">
        <v>828</v>
      </c>
      <c r="F694" s="45">
        <v>42736</v>
      </c>
      <c r="G694" s="45">
        <v>42916</v>
      </c>
      <c r="H694" s="133"/>
      <c r="I694" s="19">
        <v>4150</v>
      </c>
      <c r="J694" s="41" t="s">
        <v>25</v>
      </c>
      <c r="K694" s="41" t="s">
        <v>25</v>
      </c>
      <c r="L694" s="41" t="s">
        <v>25</v>
      </c>
      <c r="M694" s="41" t="s">
        <v>25</v>
      </c>
      <c r="N694" s="41" t="s">
        <v>25</v>
      </c>
      <c r="O694" s="41" t="s">
        <v>25</v>
      </c>
      <c r="P694" s="42"/>
      <c r="Q694" s="141">
        <f t="shared" ref="Q694" si="239">I695/I694</f>
        <v>1.0355156626506026</v>
      </c>
      <c r="R694" s="141"/>
      <c r="S694" s="141"/>
    </row>
    <row r="695" spans="1:19" s="1" customFormat="1" ht="19.5" customHeight="1" x14ac:dyDescent="0.2">
      <c r="A695" s="134"/>
      <c r="B695" s="134"/>
      <c r="C695" s="134"/>
      <c r="D695" s="136"/>
      <c r="E695" s="136"/>
      <c r="F695" s="45">
        <v>42917</v>
      </c>
      <c r="G695" s="45">
        <v>43100</v>
      </c>
      <c r="H695" s="137"/>
      <c r="I695" s="32">
        <v>4297.3900000000003</v>
      </c>
      <c r="J695" s="41" t="s">
        <v>25</v>
      </c>
      <c r="K695" s="41" t="s">
        <v>25</v>
      </c>
      <c r="L695" s="41" t="s">
        <v>25</v>
      </c>
      <c r="M695" s="41" t="s">
        <v>25</v>
      </c>
      <c r="N695" s="41" t="s">
        <v>25</v>
      </c>
      <c r="O695" s="41" t="s">
        <v>25</v>
      </c>
      <c r="P695" s="42"/>
      <c r="Q695" s="142"/>
      <c r="R695" s="142"/>
      <c r="S695" s="142"/>
    </row>
    <row r="696" spans="1:19" s="1" customFormat="1" ht="19.5" customHeight="1" x14ac:dyDescent="0.2">
      <c r="A696" s="134"/>
      <c r="B696" s="134"/>
      <c r="C696" s="134"/>
      <c r="D696" s="140">
        <v>42723</v>
      </c>
      <c r="E696" s="166" t="s">
        <v>827</v>
      </c>
      <c r="F696" s="45">
        <v>42736</v>
      </c>
      <c r="G696" s="45">
        <v>42916</v>
      </c>
      <c r="H696" s="133"/>
      <c r="I696" s="41" t="s">
        <v>25</v>
      </c>
      <c r="J696" s="41" t="s">
        <v>25</v>
      </c>
      <c r="K696" s="41" t="s">
        <v>25</v>
      </c>
      <c r="L696" s="41" t="s">
        <v>25</v>
      </c>
      <c r="M696" s="41" t="s">
        <v>25</v>
      </c>
      <c r="N696" s="41" t="s">
        <v>25</v>
      </c>
      <c r="O696" s="19">
        <v>2034.88</v>
      </c>
      <c r="P696" s="42"/>
      <c r="Q696" s="141"/>
      <c r="R696" s="141">
        <f t="shared" si="235"/>
        <v>1.0349996068564238</v>
      </c>
      <c r="S696" s="141">
        <f t="shared" ref="S696" si="240">O697/(I695*1.18)</f>
        <v>0.4153289574543097</v>
      </c>
    </row>
    <row r="697" spans="1:19" s="1" customFormat="1" ht="19.5" customHeight="1" x14ac:dyDescent="0.2">
      <c r="A697" s="137"/>
      <c r="B697" s="137"/>
      <c r="C697" s="137"/>
      <c r="D697" s="140"/>
      <c r="E697" s="166"/>
      <c r="F697" s="45">
        <v>42917</v>
      </c>
      <c r="G697" s="45">
        <v>43100</v>
      </c>
      <c r="H697" s="137"/>
      <c r="I697" s="41" t="s">
        <v>25</v>
      </c>
      <c r="J697" s="41" t="s">
        <v>25</v>
      </c>
      <c r="K697" s="41" t="s">
        <v>25</v>
      </c>
      <c r="L697" s="41" t="s">
        <v>25</v>
      </c>
      <c r="M697" s="41" t="s">
        <v>25</v>
      </c>
      <c r="N697" s="41" t="s">
        <v>25</v>
      </c>
      <c r="O697" s="19">
        <v>2106.1</v>
      </c>
      <c r="P697" s="42"/>
      <c r="Q697" s="142"/>
      <c r="R697" s="142"/>
      <c r="S697" s="142"/>
    </row>
    <row r="698" spans="1:19" s="1" customFormat="1" ht="19.5" customHeight="1" x14ac:dyDescent="0.2">
      <c r="A698" s="133" t="s">
        <v>51</v>
      </c>
      <c r="B698" s="133" t="s">
        <v>146</v>
      </c>
      <c r="C698" s="133" t="s">
        <v>141</v>
      </c>
      <c r="D698" s="135">
        <v>42713</v>
      </c>
      <c r="E698" s="135" t="s">
        <v>828</v>
      </c>
      <c r="F698" s="45">
        <v>42736</v>
      </c>
      <c r="G698" s="45">
        <v>42916</v>
      </c>
      <c r="H698" s="133"/>
      <c r="I698" s="19">
        <v>4150</v>
      </c>
      <c r="J698" s="41" t="s">
        <v>25</v>
      </c>
      <c r="K698" s="41" t="s">
        <v>25</v>
      </c>
      <c r="L698" s="41" t="s">
        <v>25</v>
      </c>
      <c r="M698" s="41" t="s">
        <v>25</v>
      </c>
      <c r="N698" s="41" t="s">
        <v>25</v>
      </c>
      <c r="O698" s="41" t="s">
        <v>25</v>
      </c>
      <c r="P698" s="42"/>
      <c r="Q698" s="141">
        <f t="shared" ref="Q698" si="241">I699/I698</f>
        <v>1.0355156626506026</v>
      </c>
      <c r="R698" s="141"/>
      <c r="S698" s="141"/>
    </row>
    <row r="699" spans="1:19" s="1" customFormat="1" ht="19.5" customHeight="1" x14ac:dyDescent="0.2">
      <c r="A699" s="134"/>
      <c r="B699" s="134"/>
      <c r="C699" s="134"/>
      <c r="D699" s="136"/>
      <c r="E699" s="136"/>
      <c r="F699" s="45">
        <v>42917</v>
      </c>
      <c r="G699" s="45">
        <v>43100</v>
      </c>
      <c r="H699" s="137"/>
      <c r="I699" s="32">
        <v>4297.3900000000003</v>
      </c>
      <c r="J699" s="41" t="s">
        <v>25</v>
      </c>
      <c r="K699" s="41" t="s">
        <v>25</v>
      </c>
      <c r="L699" s="41" t="s">
        <v>25</v>
      </c>
      <c r="M699" s="41" t="s">
        <v>25</v>
      </c>
      <c r="N699" s="41" t="s">
        <v>25</v>
      </c>
      <c r="O699" s="41" t="s">
        <v>25</v>
      </c>
      <c r="P699" s="42"/>
      <c r="Q699" s="142"/>
      <c r="R699" s="142"/>
      <c r="S699" s="142"/>
    </row>
    <row r="700" spans="1:19" s="1" customFormat="1" ht="19.5" customHeight="1" x14ac:dyDescent="0.2">
      <c r="A700" s="134"/>
      <c r="B700" s="134"/>
      <c r="C700" s="134"/>
      <c r="D700" s="140">
        <v>42723</v>
      </c>
      <c r="E700" s="166" t="s">
        <v>827</v>
      </c>
      <c r="F700" s="45">
        <v>42736</v>
      </c>
      <c r="G700" s="45">
        <v>42916</v>
      </c>
      <c r="H700" s="133"/>
      <c r="I700" s="41" t="s">
        <v>25</v>
      </c>
      <c r="J700" s="41" t="s">
        <v>25</v>
      </c>
      <c r="K700" s="41" t="s">
        <v>25</v>
      </c>
      <c r="L700" s="41" t="s">
        <v>25</v>
      </c>
      <c r="M700" s="41" t="s">
        <v>25</v>
      </c>
      <c r="N700" s="41" t="s">
        <v>25</v>
      </c>
      <c r="O700" s="19">
        <v>2133.31</v>
      </c>
      <c r="P700" s="42"/>
      <c r="Q700" s="141"/>
      <c r="R700" s="141">
        <f t="shared" si="235"/>
        <v>1.0350019453337771</v>
      </c>
      <c r="S700" s="141">
        <f t="shared" ref="S700" si="242">O701/(I699*1.18)</f>
        <v>0.4354199855087445</v>
      </c>
    </row>
    <row r="701" spans="1:19" s="1" customFormat="1" ht="19.5" customHeight="1" x14ac:dyDescent="0.2">
      <c r="A701" s="137"/>
      <c r="B701" s="137"/>
      <c r="C701" s="137"/>
      <c r="D701" s="140"/>
      <c r="E701" s="166"/>
      <c r="F701" s="45">
        <v>42917</v>
      </c>
      <c r="G701" s="45">
        <v>43100</v>
      </c>
      <c r="H701" s="137"/>
      <c r="I701" s="41" t="s">
        <v>25</v>
      </c>
      <c r="J701" s="41" t="s">
        <v>25</v>
      </c>
      <c r="K701" s="41" t="s">
        <v>25</v>
      </c>
      <c r="L701" s="41" t="s">
        <v>25</v>
      </c>
      <c r="M701" s="41" t="s">
        <v>25</v>
      </c>
      <c r="N701" s="41" t="s">
        <v>25</v>
      </c>
      <c r="O701" s="19">
        <v>2207.98</v>
      </c>
      <c r="P701" s="42"/>
      <c r="Q701" s="142"/>
      <c r="R701" s="142"/>
      <c r="S701" s="142"/>
    </row>
    <row r="702" spans="1:19" s="1" customFormat="1" ht="19.5" customHeight="1" x14ac:dyDescent="0.2">
      <c r="A702" s="133" t="s">
        <v>51</v>
      </c>
      <c r="B702" s="133" t="s">
        <v>147</v>
      </c>
      <c r="C702" s="133" t="s">
        <v>141</v>
      </c>
      <c r="D702" s="135">
        <v>42713</v>
      </c>
      <c r="E702" s="135" t="s">
        <v>828</v>
      </c>
      <c r="F702" s="45">
        <v>42736</v>
      </c>
      <c r="G702" s="45">
        <v>42916</v>
      </c>
      <c r="H702" s="133"/>
      <c r="I702" s="19">
        <v>4150</v>
      </c>
      <c r="J702" s="41" t="s">
        <v>25</v>
      </c>
      <c r="K702" s="41" t="s">
        <v>25</v>
      </c>
      <c r="L702" s="41" t="s">
        <v>25</v>
      </c>
      <c r="M702" s="41" t="s">
        <v>25</v>
      </c>
      <c r="N702" s="41" t="s">
        <v>25</v>
      </c>
      <c r="O702" s="41" t="s">
        <v>25</v>
      </c>
      <c r="P702" s="42"/>
      <c r="Q702" s="141">
        <f t="shared" ref="Q702" si="243">I703/I702</f>
        <v>1.0355156626506026</v>
      </c>
      <c r="R702" s="141"/>
      <c r="S702" s="141"/>
    </row>
    <row r="703" spans="1:19" s="1" customFormat="1" ht="19.5" customHeight="1" x14ac:dyDescent="0.2">
      <c r="A703" s="134"/>
      <c r="B703" s="134"/>
      <c r="C703" s="134"/>
      <c r="D703" s="136"/>
      <c r="E703" s="136"/>
      <c r="F703" s="45">
        <v>42917</v>
      </c>
      <c r="G703" s="45">
        <v>43100</v>
      </c>
      <c r="H703" s="137"/>
      <c r="I703" s="32">
        <v>4297.3900000000003</v>
      </c>
      <c r="J703" s="41" t="s">
        <v>25</v>
      </c>
      <c r="K703" s="41" t="s">
        <v>25</v>
      </c>
      <c r="L703" s="41" t="s">
        <v>25</v>
      </c>
      <c r="M703" s="41" t="s">
        <v>25</v>
      </c>
      <c r="N703" s="41" t="s">
        <v>25</v>
      </c>
      <c r="O703" s="41" t="s">
        <v>25</v>
      </c>
      <c r="P703" s="42"/>
      <c r="Q703" s="142"/>
      <c r="R703" s="142"/>
      <c r="S703" s="142"/>
    </row>
    <row r="704" spans="1:19" s="1" customFormat="1" ht="19.5" customHeight="1" x14ac:dyDescent="0.2">
      <c r="A704" s="134"/>
      <c r="B704" s="134"/>
      <c r="C704" s="134"/>
      <c r="D704" s="140">
        <v>42723</v>
      </c>
      <c r="E704" s="166" t="s">
        <v>827</v>
      </c>
      <c r="F704" s="45">
        <v>42736</v>
      </c>
      <c r="G704" s="45">
        <v>42916</v>
      </c>
      <c r="H704" s="133"/>
      <c r="I704" s="41" t="s">
        <v>25</v>
      </c>
      <c r="J704" s="41" t="s">
        <v>25</v>
      </c>
      <c r="K704" s="41" t="s">
        <v>25</v>
      </c>
      <c r="L704" s="41" t="s">
        <v>25</v>
      </c>
      <c r="M704" s="41" t="s">
        <v>25</v>
      </c>
      <c r="N704" s="41" t="s">
        <v>25</v>
      </c>
      <c r="O704" s="19">
        <v>2063.36</v>
      </c>
      <c r="P704" s="42"/>
      <c r="Q704" s="141"/>
      <c r="R704" s="141">
        <f t="shared" si="235"/>
        <v>1.0350011631513647</v>
      </c>
      <c r="S704" s="141">
        <f t="shared" ref="S704" si="244">O705/(I703*1.18)</f>
        <v>0.42114249796319014</v>
      </c>
    </row>
    <row r="705" spans="1:20" s="1" customFormat="1" ht="19.5" customHeight="1" x14ac:dyDescent="0.2">
      <c r="A705" s="137"/>
      <c r="B705" s="137"/>
      <c r="C705" s="137"/>
      <c r="D705" s="140"/>
      <c r="E705" s="166"/>
      <c r="F705" s="45">
        <v>42917</v>
      </c>
      <c r="G705" s="45">
        <v>43100</v>
      </c>
      <c r="H705" s="137"/>
      <c r="I705" s="41" t="s">
        <v>25</v>
      </c>
      <c r="J705" s="41" t="s">
        <v>25</v>
      </c>
      <c r="K705" s="41" t="s">
        <v>25</v>
      </c>
      <c r="L705" s="41" t="s">
        <v>25</v>
      </c>
      <c r="M705" s="41" t="s">
        <v>25</v>
      </c>
      <c r="N705" s="41" t="s">
        <v>25</v>
      </c>
      <c r="O705" s="19">
        <v>2135.58</v>
      </c>
      <c r="P705" s="42"/>
      <c r="Q705" s="142"/>
      <c r="R705" s="142"/>
      <c r="S705" s="142"/>
    </row>
    <row r="706" spans="1:20" s="1" customFormat="1" ht="19.5" customHeight="1" x14ac:dyDescent="0.2">
      <c r="A706" s="133" t="s">
        <v>51</v>
      </c>
      <c r="B706" s="133" t="s">
        <v>52</v>
      </c>
      <c r="C706" s="133" t="s">
        <v>37</v>
      </c>
      <c r="D706" s="135">
        <v>42713</v>
      </c>
      <c r="E706" s="135" t="s">
        <v>829</v>
      </c>
      <c r="F706" s="45">
        <v>42736</v>
      </c>
      <c r="G706" s="45">
        <v>42916</v>
      </c>
      <c r="H706" s="133"/>
      <c r="I706" s="19">
        <v>2645.78</v>
      </c>
      <c r="J706" s="41" t="s">
        <v>25</v>
      </c>
      <c r="K706" s="41" t="s">
        <v>25</v>
      </c>
      <c r="L706" s="41" t="s">
        <v>25</v>
      </c>
      <c r="M706" s="41" t="s">
        <v>25</v>
      </c>
      <c r="N706" s="41" t="s">
        <v>25</v>
      </c>
      <c r="O706" s="41" t="s">
        <v>25</v>
      </c>
      <c r="P706" s="42"/>
      <c r="Q706" s="141">
        <f t="shared" ref="Q706" si="245">I707/I706</f>
        <v>1.0116789755762003</v>
      </c>
      <c r="R706" s="141"/>
      <c r="S706" s="141"/>
    </row>
    <row r="707" spans="1:20" s="1" customFormat="1" ht="19.5" customHeight="1" x14ac:dyDescent="0.2">
      <c r="A707" s="134"/>
      <c r="B707" s="134"/>
      <c r="C707" s="134"/>
      <c r="D707" s="136"/>
      <c r="E707" s="136"/>
      <c r="F707" s="45">
        <v>42917</v>
      </c>
      <c r="G707" s="45">
        <v>43100</v>
      </c>
      <c r="H707" s="137"/>
      <c r="I707" s="19">
        <v>2676.68</v>
      </c>
      <c r="J707" s="41" t="s">
        <v>25</v>
      </c>
      <c r="K707" s="41" t="s">
        <v>25</v>
      </c>
      <c r="L707" s="41" t="s">
        <v>25</v>
      </c>
      <c r="M707" s="41" t="s">
        <v>25</v>
      </c>
      <c r="N707" s="41" t="s">
        <v>25</v>
      </c>
      <c r="O707" s="41" t="s">
        <v>25</v>
      </c>
      <c r="P707" s="42"/>
      <c r="Q707" s="142"/>
      <c r="R707" s="142"/>
      <c r="S707" s="142"/>
    </row>
    <row r="708" spans="1:20" s="1" customFormat="1" ht="19.5" customHeight="1" x14ac:dyDescent="0.2">
      <c r="A708" s="134"/>
      <c r="B708" s="134"/>
      <c r="C708" s="134"/>
      <c r="D708" s="140">
        <v>42723</v>
      </c>
      <c r="E708" s="166" t="s">
        <v>827</v>
      </c>
      <c r="F708" s="45">
        <v>42736</v>
      </c>
      <c r="G708" s="45">
        <v>42916</v>
      </c>
      <c r="H708" s="133"/>
      <c r="I708" s="32" t="s">
        <v>25</v>
      </c>
      <c r="J708" s="32" t="s">
        <v>25</v>
      </c>
      <c r="K708" s="32" t="s">
        <v>25</v>
      </c>
      <c r="L708" s="32" t="s">
        <v>25</v>
      </c>
      <c r="M708" s="32" t="s">
        <v>25</v>
      </c>
      <c r="N708" s="32" t="s">
        <v>25</v>
      </c>
      <c r="O708" s="19">
        <v>2108.39</v>
      </c>
      <c r="P708" s="42"/>
      <c r="Q708" s="141"/>
      <c r="R708" s="141">
        <f t="shared" si="235"/>
        <v>1.034002248160919</v>
      </c>
      <c r="S708" s="141">
        <f t="shared" ref="S708" si="246">O709/(I707*1.18)</f>
        <v>0.69023021942436669</v>
      </c>
    </row>
    <row r="709" spans="1:20" s="1" customFormat="1" ht="19.5" customHeight="1" x14ac:dyDescent="0.2">
      <c r="A709" s="137"/>
      <c r="B709" s="137"/>
      <c r="C709" s="137"/>
      <c r="D709" s="140"/>
      <c r="E709" s="166"/>
      <c r="F709" s="45">
        <v>42917</v>
      </c>
      <c r="G709" s="45">
        <v>43100</v>
      </c>
      <c r="H709" s="137"/>
      <c r="I709" s="32" t="s">
        <v>25</v>
      </c>
      <c r="J709" s="32" t="s">
        <v>25</v>
      </c>
      <c r="K709" s="32" t="s">
        <v>25</v>
      </c>
      <c r="L709" s="32" t="s">
        <v>25</v>
      </c>
      <c r="M709" s="32" t="s">
        <v>25</v>
      </c>
      <c r="N709" s="32" t="s">
        <v>25</v>
      </c>
      <c r="O709" s="19">
        <v>2180.08</v>
      </c>
      <c r="P709" s="42"/>
      <c r="Q709" s="142"/>
      <c r="R709" s="142"/>
      <c r="S709" s="142"/>
    </row>
    <row r="710" spans="1:20" s="1" customFormat="1" ht="19.5" customHeight="1" x14ac:dyDescent="0.2">
      <c r="A710" s="133" t="s">
        <v>51</v>
      </c>
      <c r="B710" s="133" t="s">
        <v>138</v>
      </c>
      <c r="C710" s="133" t="s">
        <v>148</v>
      </c>
      <c r="D710" s="135">
        <v>42723</v>
      </c>
      <c r="E710" s="135" t="s">
        <v>621</v>
      </c>
      <c r="F710" s="40">
        <v>42736</v>
      </c>
      <c r="G710" s="40">
        <v>42916</v>
      </c>
      <c r="H710" s="133"/>
      <c r="I710" s="19">
        <v>1812.57</v>
      </c>
      <c r="J710" s="32" t="s">
        <v>25</v>
      </c>
      <c r="K710" s="32" t="s">
        <v>25</v>
      </c>
      <c r="L710" s="32" t="s">
        <v>25</v>
      </c>
      <c r="M710" s="32" t="s">
        <v>25</v>
      </c>
      <c r="N710" s="32" t="s">
        <v>25</v>
      </c>
      <c r="O710" s="32" t="s">
        <v>25</v>
      </c>
      <c r="P710" s="42"/>
      <c r="Q710" s="141">
        <f t="shared" ref="Q710:Q724" si="247">I711/I710</f>
        <v>1</v>
      </c>
      <c r="R710" s="141"/>
      <c r="S710" s="141"/>
    </row>
    <row r="711" spans="1:20" s="1" customFormat="1" ht="19.5" customHeight="1" x14ac:dyDescent="0.2">
      <c r="A711" s="137"/>
      <c r="B711" s="137"/>
      <c r="C711" s="137"/>
      <c r="D711" s="136"/>
      <c r="E711" s="136"/>
      <c r="F711" s="40">
        <v>42917</v>
      </c>
      <c r="G711" s="40">
        <v>43100</v>
      </c>
      <c r="H711" s="137"/>
      <c r="I711" s="19">
        <v>1812.57</v>
      </c>
      <c r="J711" s="32" t="s">
        <v>25</v>
      </c>
      <c r="K711" s="32" t="s">
        <v>25</v>
      </c>
      <c r="L711" s="32" t="s">
        <v>25</v>
      </c>
      <c r="M711" s="32" t="s">
        <v>25</v>
      </c>
      <c r="N711" s="32" t="s">
        <v>25</v>
      </c>
      <c r="O711" s="32" t="s">
        <v>25</v>
      </c>
      <c r="P711" s="42"/>
      <c r="Q711" s="142"/>
      <c r="R711" s="142"/>
      <c r="S711" s="142"/>
    </row>
    <row r="712" spans="1:20" s="1" customFormat="1" ht="19.5" customHeight="1" x14ac:dyDescent="0.2">
      <c r="A712" s="133" t="s">
        <v>51</v>
      </c>
      <c r="B712" s="133" t="s">
        <v>138</v>
      </c>
      <c r="C712" s="133" t="s">
        <v>148</v>
      </c>
      <c r="D712" s="135">
        <v>42723</v>
      </c>
      <c r="E712" s="135" t="s">
        <v>627</v>
      </c>
      <c r="F712" s="40">
        <v>42736</v>
      </c>
      <c r="G712" s="40">
        <v>42916</v>
      </c>
      <c r="H712" s="77"/>
      <c r="I712" s="19"/>
      <c r="J712" s="32" t="s">
        <v>25</v>
      </c>
      <c r="K712" s="32" t="s">
        <v>25</v>
      </c>
      <c r="L712" s="32" t="s">
        <v>25</v>
      </c>
      <c r="M712" s="32" t="s">
        <v>25</v>
      </c>
      <c r="N712" s="32" t="s">
        <v>25</v>
      </c>
      <c r="O712" s="19">
        <v>2132.67</v>
      </c>
      <c r="P712" s="42"/>
      <c r="Q712" s="141"/>
      <c r="R712" s="141">
        <f t="shared" ref="R712:R722" si="248">O713/O712</f>
        <v>1.0028883981112877</v>
      </c>
      <c r="S712" s="141">
        <f t="shared" ref="S712" si="249">O713/(I711*1.18)</f>
        <v>0.99999878438359324</v>
      </c>
    </row>
    <row r="713" spans="1:20" s="1" customFormat="1" ht="19.5" customHeight="1" x14ac:dyDescent="0.2">
      <c r="A713" s="137"/>
      <c r="B713" s="137"/>
      <c r="C713" s="137"/>
      <c r="D713" s="136"/>
      <c r="E713" s="136"/>
      <c r="F713" s="40">
        <v>42917</v>
      </c>
      <c r="G713" s="40">
        <v>43100</v>
      </c>
      <c r="H713" s="77"/>
      <c r="I713" s="19"/>
      <c r="J713" s="32" t="s">
        <v>25</v>
      </c>
      <c r="K713" s="32" t="s">
        <v>25</v>
      </c>
      <c r="L713" s="32" t="s">
        <v>25</v>
      </c>
      <c r="M713" s="32" t="s">
        <v>25</v>
      </c>
      <c r="N713" s="32" t="s">
        <v>25</v>
      </c>
      <c r="O713" s="19">
        <v>2138.83</v>
      </c>
      <c r="P713" s="42"/>
      <c r="Q713" s="142"/>
      <c r="R713" s="142"/>
      <c r="S713" s="142"/>
    </row>
    <row r="714" spans="1:20" s="1" customFormat="1" ht="19.5" customHeight="1" x14ac:dyDescent="0.2">
      <c r="A714" s="133" t="s">
        <v>51</v>
      </c>
      <c r="B714" s="133" t="s">
        <v>136</v>
      </c>
      <c r="C714" s="133" t="s">
        <v>148</v>
      </c>
      <c r="D714" s="135">
        <v>42723</v>
      </c>
      <c r="E714" s="135" t="s">
        <v>621</v>
      </c>
      <c r="F714" s="40">
        <v>42736</v>
      </c>
      <c r="G714" s="40">
        <v>42916</v>
      </c>
      <c r="H714" s="133"/>
      <c r="I714" s="19">
        <v>1812.57</v>
      </c>
      <c r="J714" s="32" t="s">
        <v>25</v>
      </c>
      <c r="K714" s="32" t="s">
        <v>25</v>
      </c>
      <c r="L714" s="32" t="s">
        <v>25</v>
      </c>
      <c r="M714" s="32" t="s">
        <v>25</v>
      </c>
      <c r="N714" s="32" t="s">
        <v>25</v>
      </c>
      <c r="O714" s="18" t="s">
        <v>25</v>
      </c>
      <c r="P714" s="42"/>
      <c r="Q714" s="141">
        <f t="shared" si="247"/>
        <v>1</v>
      </c>
      <c r="R714" s="141"/>
      <c r="S714" s="141"/>
    </row>
    <row r="715" spans="1:20" s="1" customFormat="1" ht="19.5" customHeight="1" x14ac:dyDescent="0.2">
      <c r="A715" s="137"/>
      <c r="B715" s="137"/>
      <c r="C715" s="137"/>
      <c r="D715" s="136"/>
      <c r="E715" s="136"/>
      <c r="F715" s="40">
        <v>42917</v>
      </c>
      <c r="G715" s="40">
        <v>43100</v>
      </c>
      <c r="H715" s="137"/>
      <c r="I715" s="19">
        <v>1812.57</v>
      </c>
      <c r="J715" s="32" t="s">
        <v>25</v>
      </c>
      <c r="K715" s="32" t="s">
        <v>25</v>
      </c>
      <c r="L715" s="32" t="s">
        <v>25</v>
      </c>
      <c r="M715" s="32" t="s">
        <v>25</v>
      </c>
      <c r="N715" s="32" t="s">
        <v>25</v>
      </c>
      <c r="O715" s="19" t="s">
        <v>25</v>
      </c>
      <c r="P715" s="42"/>
      <c r="Q715" s="142"/>
      <c r="R715" s="142"/>
      <c r="S715" s="142"/>
    </row>
    <row r="716" spans="1:20" s="1" customFormat="1" ht="19.5" customHeight="1" x14ac:dyDescent="0.2">
      <c r="A716" s="133" t="s">
        <v>51</v>
      </c>
      <c r="B716" s="133" t="s">
        <v>136</v>
      </c>
      <c r="C716" s="133" t="s">
        <v>148</v>
      </c>
      <c r="D716" s="135">
        <v>42723</v>
      </c>
      <c r="E716" s="135" t="s">
        <v>627</v>
      </c>
      <c r="F716" s="40">
        <v>42736</v>
      </c>
      <c r="G716" s="40">
        <v>42916</v>
      </c>
      <c r="H716" s="77"/>
      <c r="I716" s="19" t="s">
        <v>25</v>
      </c>
      <c r="J716" s="32" t="s">
        <v>25</v>
      </c>
      <c r="K716" s="32" t="s">
        <v>25</v>
      </c>
      <c r="L716" s="32" t="s">
        <v>25</v>
      </c>
      <c r="M716" s="32" t="s">
        <v>25</v>
      </c>
      <c r="N716" s="32" t="s">
        <v>25</v>
      </c>
      <c r="O716" s="19">
        <v>2132.67</v>
      </c>
      <c r="P716" s="42"/>
      <c r="Q716" s="141"/>
      <c r="R716" s="141">
        <f t="shared" si="248"/>
        <v>1.0028883981112877</v>
      </c>
      <c r="S716" s="141">
        <f t="shared" ref="S716" si="250">O717/(I715*1.18)</f>
        <v>0.99999878438359324</v>
      </c>
    </row>
    <row r="717" spans="1:20" s="1" customFormat="1" ht="19.5" customHeight="1" x14ac:dyDescent="0.2">
      <c r="A717" s="137"/>
      <c r="B717" s="137"/>
      <c r="C717" s="137"/>
      <c r="D717" s="136"/>
      <c r="E717" s="136"/>
      <c r="F717" s="40">
        <v>42917</v>
      </c>
      <c r="G717" s="40">
        <v>43100</v>
      </c>
      <c r="H717" s="77"/>
      <c r="I717" s="19" t="s">
        <v>25</v>
      </c>
      <c r="J717" s="32" t="s">
        <v>25</v>
      </c>
      <c r="K717" s="32" t="s">
        <v>25</v>
      </c>
      <c r="L717" s="32" t="s">
        <v>25</v>
      </c>
      <c r="M717" s="32" t="s">
        <v>25</v>
      </c>
      <c r="N717" s="32" t="s">
        <v>25</v>
      </c>
      <c r="O717" s="19">
        <v>2138.83</v>
      </c>
      <c r="P717" s="42"/>
      <c r="Q717" s="142"/>
      <c r="R717" s="142"/>
      <c r="S717" s="142"/>
      <c r="T717" s="1">
        <f>O717/O716*100</f>
        <v>100.28883981112877</v>
      </c>
    </row>
    <row r="718" spans="1:20" s="1" customFormat="1" ht="19.5" customHeight="1" x14ac:dyDescent="0.2">
      <c r="A718" s="133" t="s">
        <v>51</v>
      </c>
      <c r="B718" s="133" t="s">
        <v>144</v>
      </c>
      <c r="C718" s="133" t="s">
        <v>148</v>
      </c>
      <c r="D718" s="135">
        <v>42723</v>
      </c>
      <c r="E718" s="135" t="s">
        <v>621</v>
      </c>
      <c r="F718" s="40">
        <v>42736</v>
      </c>
      <c r="G718" s="40">
        <v>42916</v>
      </c>
      <c r="H718" s="133"/>
      <c r="I718" s="19">
        <v>1812.57</v>
      </c>
      <c r="J718" s="32" t="s">
        <v>25</v>
      </c>
      <c r="K718" s="32" t="s">
        <v>25</v>
      </c>
      <c r="L718" s="32" t="s">
        <v>25</v>
      </c>
      <c r="M718" s="32" t="s">
        <v>25</v>
      </c>
      <c r="N718" s="32" t="s">
        <v>25</v>
      </c>
      <c r="O718" s="31" t="s">
        <v>25</v>
      </c>
      <c r="P718" s="42"/>
      <c r="Q718" s="141">
        <f t="shared" si="247"/>
        <v>1</v>
      </c>
      <c r="R718" s="141"/>
      <c r="S718" s="141"/>
    </row>
    <row r="719" spans="1:20" s="1" customFormat="1" ht="19.5" customHeight="1" x14ac:dyDescent="0.2">
      <c r="A719" s="137"/>
      <c r="B719" s="137"/>
      <c r="C719" s="137"/>
      <c r="D719" s="136"/>
      <c r="E719" s="136"/>
      <c r="F719" s="40">
        <v>42917</v>
      </c>
      <c r="G719" s="40">
        <v>43100</v>
      </c>
      <c r="H719" s="137"/>
      <c r="I719" s="19">
        <v>1812.57</v>
      </c>
      <c r="J719" s="32" t="s">
        <v>25</v>
      </c>
      <c r="K719" s="32" t="s">
        <v>25</v>
      </c>
      <c r="L719" s="32" t="s">
        <v>25</v>
      </c>
      <c r="M719" s="32" t="s">
        <v>25</v>
      </c>
      <c r="N719" s="32" t="s">
        <v>25</v>
      </c>
      <c r="O719" s="19" t="s">
        <v>25</v>
      </c>
      <c r="P719" s="42"/>
      <c r="Q719" s="142"/>
      <c r="R719" s="142"/>
      <c r="S719" s="142"/>
    </row>
    <row r="720" spans="1:20" s="1" customFormat="1" ht="19.5" customHeight="1" x14ac:dyDescent="0.2">
      <c r="A720" s="133" t="s">
        <v>51</v>
      </c>
      <c r="B720" s="133" t="s">
        <v>144</v>
      </c>
      <c r="C720" s="133" t="s">
        <v>148</v>
      </c>
      <c r="D720" s="135">
        <v>42723</v>
      </c>
      <c r="E720" s="135" t="s">
        <v>627</v>
      </c>
      <c r="F720" s="40">
        <v>42736</v>
      </c>
      <c r="G720" s="40">
        <v>42916</v>
      </c>
      <c r="H720" s="77"/>
      <c r="I720" s="19" t="s">
        <v>25</v>
      </c>
      <c r="J720" s="32" t="s">
        <v>25</v>
      </c>
      <c r="K720" s="32" t="s">
        <v>25</v>
      </c>
      <c r="L720" s="32" t="s">
        <v>25</v>
      </c>
      <c r="M720" s="32" t="s">
        <v>25</v>
      </c>
      <c r="N720" s="32" t="s">
        <v>25</v>
      </c>
      <c r="O720" s="19">
        <v>1706.39</v>
      </c>
      <c r="P720" s="42"/>
      <c r="Q720" s="141"/>
      <c r="R720" s="141">
        <f t="shared" si="248"/>
        <v>1.1500008790487519</v>
      </c>
      <c r="S720" s="141">
        <f t="shared" ref="S720" si="251">O721/(I719*1.18)</f>
        <v>0.91748648304687341</v>
      </c>
    </row>
    <row r="721" spans="1:19" s="1" customFormat="1" ht="19.5" customHeight="1" x14ac:dyDescent="0.2">
      <c r="A721" s="137"/>
      <c r="B721" s="137"/>
      <c r="C721" s="137"/>
      <c r="D721" s="136"/>
      <c r="E721" s="136"/>
      <c r="F721" s="40">
        <v>42917</v>
      </c>
      <c r="G721" s="40">
        <v>43100</v>
      </c>
      <c r="H721" s="77"/>
      <c r="I721" s="19" t="s">
        <v>25</v>
      </c>
      <c r="J721" s="32" t="s">
        <v>25</v>
      </c>
      <c r="K721" s="32" t="s">
        <v>25</v>
      </c>
      <c r="L721" s="32" t="s">
        <v>25</v>
      </c>
      <c r="M721" s="32" t="s">
        <v>25</v>
      </c>
      <c r="N721" s="32" t="s">
        <v>25</v>
      </c>
      <c r="O721" s="19">
        <v>1962.35</v>
      </c>
      <c r="P721" s="42"/>
      <c r="Q721" s="142"/>
      <c r="R721" s="142"/>
      <c r="S721" s="142"/>
    </row>
    <row r="722" spans="1:19" s="1" customFormat="1" ht="19.5" customHeight="1" x14ac:dyDescent="0.2">
      <c r="A722" s="133" t="s">
        <v>51</v>
      </c>
      <c r="B722" s="133" t="s">
        <v>149</v>
      </c>
      <c r="C722" s="133" t="s">
        <v>148</v>
      </c>
      <c r="D722" s="135">
        <v>42723</v>
      </c>
      <c r="E722" s="135" t="s">
        <v>627</v>
      </c>
      <c r="F722" s="40">
        <v>42736</v>
      </c>
      <c r="G722" s="40">
        <v>42916</v>
      </c>
      <c r="H722" s="77"/>
      <c r="I722" s="19" t="s">
        <v>25</v>
      </c>
      <c r="J722" s="32" t="s">
        <v>25</v>
      </c>
      <c r="K722" s="32" t="s">
        <v>25</v>
      </c>
      <c r="L722" s="32" t="s">
        <v>25</v>
      </c>
      <c r="M722" s="32" t="s">
        <v>25</v>
      </c>
      <c r="N722" s="32" t="s">
        <v>25</v>
      </c>
      <c r="O722" s="19">
        <v>2132.67</v>
      </c>
      <c r="P722" s="42"/>
      <c r="Q722" s="141"/>
      <c r="R722" s="141">
        <f t="shared" si="248"/>
        <v>1.0028883981112877</v>
      </c>
      <c r="S722" s="141">
        <f>O723/(I719*1.18)</f>
        <v>0.99999878438359324</v>
      </c>
    </row>
    <row r="723" spans="1:19" s="1" customFormat="1" ht="19.5" customHeight="1" x14ac:dyDescent="0.2">
      <c r="A723" s="137"/>
      <c r="B723" s="137"/>
      <c r="C723" s="137"/>
      <c r="D723" s="136"/>
      <c r="E723" s="136"/>
      <c r="F723" s="40">
        <v>42917</v>
      </c>
      <c r="G723" s="40">
        <v>43100</v>
      </c>
      <c r="H723" s="77"/>
      <c r="I723" s="19" t="s">
        <v>25</v>
      </c>
      <c r="J723" s="32" t="s">
        <v>25</v>
      </c>
      <c r="K723" s="32" t="s">
        <v>25</v>
      </c>
      <c r="L723" s="32" t="s">
        <v>25</v>
      </c>
      <c r="M723" s="32" t="s">
        <v>25</v>
      </c>
      <c r="N723" s="32" t="s">
        <v>25</v>
      </c>
      <c r="O723" s="19">
        <v>2138.83</v>
      </c>
      <c r="P723" s="42"/>
      <c r="Q723" s="142"/>
      <c r="R723" s="142"/>
      <c r="S723" s="142"/>
    </row>
    <row r="724" spans="1:19" s="1" customFormat="1" ht="19.5" customHeight="1" x14ac:dyDescent="0.2">
      <c r="A724" s="133" t="s">
        <v>51</v>
      </c>
      <c r="B724" s="133" t="s">
        <v>149</v>
      </c>
      <c r="C724" s="133" t="s">
        <v>148</v>
      </c>
      <c r="D724" s="135">
        <v>42723</v>
      </c>
      <c r="E724" s="135" t="s">
        <v>621</v>
      </c>
      <c r="F724" s="40">
        <v>42736</v>
      </c>
      <c r="G724" s="40">
        <v>42916</v>
      </c>
      <c r="H724" s="133"/>
      <c r="I724" s="19">
        <v>1812.57</v>
      </c>
      <c r="J724" s="32" t="s">
        <v>25</v>
      </c>
      <c r="K724" s="32" t="s">
        <v>25</v>
      </c>
      <c r="L724" s="32" t="s">
        <v>25</v>
      </c>
      <c r="M724" s="32" t="s">
        <v>25</v>
      </c>
      <c r="N724" s="32" t="s">
        <v>25</v>
      </c>
      <c r="O724" s="18" t="s">
        <v>25</v>
      </c>
      <c r="P724" s="42"/>
      <c r="Q724" s="141">
        <f t="shared" si="247"/>
        <v>1</v>
      </c>
      <c r="R724" s="141"/>
      <c r="S724" s="141"/>
    </row>
    <row r="725" spans="1:19" s="1" customFormat="1" ht="19.5" customHeight="1" x14ac:dyDescent="0.2">
      <c r="A725" s="137"/>
      <c r="B725" s="137"/>
      <c r="C725" s="137"/>
      <c r="D725" s="136"/>
      <c r="E725" s="136"/>
      <c r="F725" s="40">
        <v>42917</v>
      </c>
      <c r="G725" s="40">
        <v>43100</v>
      </c>
      <c r="H725" s="137"/>
      <c r="I725" s="19">
        <v>1812.57</v>
      </c>
      <c r="J725" s="32" t="s">
        <v>25</v>
      </c>
      <c r="K725" s="32" t="s">
        <v>25</v>
      </c>
      <c r="L725" s="32" t="s">
        <v>25</v>
      </c>
      <c r="M725" s="32" t="s">
        <v>25</v>
      </c>
      <c r="N725" s="32" t="s">
        <v>25</v>
      </c>
      <c r="O725" s="19" t="s">
        <v>25</v>
      </c>
      <c r="P725" s="42"/>
      <c r="Q725" s="142"/>
      <c r="R725" s="142"/>
      <c r="S725" s="142"/>
    </row>
    <row r="726" spans="1:19" s="1" customFormat="1" ht="19.5" customHeight="1" x14ac:dyDescent="0.2">
      <c r="A726" s="133" t="s">
        <v>51</v>
      </c>
      <c r="B726" s="133" t="s">
        <v>150</v>
      </c>
      <c r="C726" s="133" t="s">
        <v>151</v>
      </c>
      <c r="D726" s="135">
        <v>42327</v>
      </c>
      <c r="E726" s="135" t="s">
        <v>541</v>
      </c>
      <c r="F726" s="45">
        <v>42736</v>
      </c>
      <c r="G726" s="45">
        <v>42916</v>
      </c>
      <c r="H726" s="133"/>
      <c r="I726" s="32">
        <v>4224.2299999999996</v>
      </c>
      <c r="J726" s="41" t="s">
        <v>25</v>
      </c>
      <c r="K726" s="41" t="s">
        <v>25</v>
      </c>
      <c r="L726" s="41" t="s">
        <v>25</v>
      </c>
      <c r="M726" s="41" t="s">
        <v>25</v>
      </c>
      <c r="N726" s="41" t="s">
        <v>25</v>
      </c>
      <c r="O726" s="41" t="s">
        <v>25</v>
      </c>
      <c r="P726" s="42"/>
      <c r="Q726" s="141">
        <f t="shared" ref="Q726:Q742" si="252">I727/I726</f>
        <v>1.0467753886507127</v>
      </c>
      <c r="R726" s="141"/>
      <c r="S726" s="141"/>
    </row>
    <row r="727" spans="1:19" s="1" customFormat="1" ht="19.5" customHeight="1" x14ac:dyDescent="0.2">
      <c r="A727" s="134"/>
      <c r="B727" s="134"/>
      <c r="C727" s="134"/>
      <c r="D727" s="136"/>
      <c r="E727" s="136"/>
      <c r="F727" s="45">
        <v>42917</v>
      </c>
      <c r="G727" s="45">
        <v>43100</v>
      </c>
      <c r="H727" s="137"/>
      <c r="I727" s="32">
        <v>4421.82</v>
      </c>
      <c r="J727" s="41" t="s">
        <v>25</v>
      </c>
      <c r="K727" s="41" t="s">
        <v>25</v>
      </c>
      <c r="L727" s="41" t="s">
        <v>25</v>
      </c>
      <c r="M727" s="41" t="s">
        <v>25</v>
      </c>
      <c r="N727" s="41" t="s">
        <v>25</v>
      </c>
      <c r="O727" s="41" t="s">
        <v>25</v>
      </c>
      <c r="P727" s="42"/>
      <c r="Q727" s="142"/>
      <c r="R727" s="142"/>
      <c r="S727" s="142"/>
    </row>
    <row r="728" spans="1:19" s="1" customFormat="1" ht="19.5" customHeight="1" x14ac:dyDescent="0.2">
      <c r="A728" s="134"/>
      <c r="B728" s="134"/>
      <c r="C728" s="134"/>
      <c r="D728" s="140">
        <v>42723</v>
      </c>
      <c r="E728" s="166" t="s">
        <v>827</v>
      </c>
      <c r="F728" s="45">
        <v>42736</v>
      </c>
      <c r="G728" s="45">
        <v>42916</v>
      </c>
      <c r="H728" s="133"/>
      <c r="I728" s="41" t="s">
        <v>25</v>
      </c>
      <c r="J728" s="41" t="s">
        <v>25</v>
      </c>
      <c r="K728" s="41" t="s">
        <v>25</v>
      </c>
      <c r="L728" s="41" t="s">
        <v>25</v>
      </c>
      <c r="M728" s="41" t="s">
        <v>25</v>
      </c>
      <c r="N728" s="41" t="s">
        <v>25</v>
      </c>
      <c r="O728" s="19">
        <v>2053.4899999999998</v>
      </c>
      <c r="P728" s="42"/>
      <c r="Q728" s="141"/>
      <c r="R728" s="141">
        <f t="shared" ref="R728:R744" si="253">O729/O728</f>
        <v>1.0340006525476142</v>
      </c>
      <c r="S728" s="141">
        <f t="shared" ref="S728" si="254">O729/(I727*1.18)</f>
        <v>0.40693996007012684</v>
      </c>
    </row>
    <row r="729" spans="1:19" s="1" customFormat="1" ht="19.5" customHeight="1" x14ac:dyDescent="0.2">
      <c r="A729" s="137"/>
      <c r="B729" s="137"/>
      <c r="C729" s="137"/>
      <c r="D729" s="140"/>
      <c r="E729" s="166"/>
      <c r="F729" s="45">
        <v>42917</v>
      </c>
      <c r="G729" s="45">
        <v>43100</v>
      </c>
      <c r="H729" s="137"/>
      <c r="I729" s="41" t="s">
        <v>25</v>
      </c>
      <c r="J729" s="41" t="s">
        <v>25</v>
      </c>
      <c r="K729" s="41" t="s">
        <v>25</v>
      </c>
      <c r="L729" s="41" t="s">
        <v>25</v>
      </c>
      <c r="M729" s="41" t="s">
        <v>25</v>
      </c>
      <c r="N729" s="41" t="s">
        <v>25</v>
      </c>
      <c r="O729" s="19">
        <v>2123.31</v>
      </c>
      <c r="P729" s="42"/>
      <c r="Q729" s="142"/>
      <c r="R729" s="142"/>
      <c r="S729" s="142"/>
    </row>
    <row r="730" spans="1:19" s="1" customFormat="1" ht="19.5" customHeight="1" x14ac:dyDescent="0.2">
      <c r="A730" s="133" t="s">
        <v>51</v>
      </c>
      <c r="B730" s="133" t="s">
        <v>133</v>
      </c>
      <c r="C730" s="133" t="s">
        <v>151</v>
      </c>
      <c r="D730" s="135">
        <v>42327</v>
      </c>
      <c r="E730" s="135" t="s">
        <v>541</v>
      </c>
      <c r="F730" s="45">
        <v>42736</v>
      </c>
      <c r="G730" s="45">
        <v>42916</v>
      </c>
      <c r="H730" s="133"/>
      <c r="I730" s="32">
        <v>4224.2299999999996</v>
      </c>
      <c r="J730" s="41" t="s">
        <v>25</v>
      </c>
      <c r="K730" s="41" t="s">
        <v>25</v>
      </c>
      <c r="L730" s="41" t="s">
        <v>25</v>
      </c>
      <c r="M730" s="41" t="s">
        <v>25</v>
      </c>
      <c r="N730" s="41" t="s">
        <v>25</v>
      </c>
      <c r="O730" s="41" t="s">
        <v>25</v>
      </c>
      <c r="P730" s="42"/>
      <c r="Q730" s="141">
        <f t="shared" si="252"/>
        <v>1.0467753886507127</v>
      </c>
      <c r="R730" s="141"/>
      <c r="S730" s="141"/>
    </row>
    <row r="731" spans="1:19" s="1" customFormat="1" ht="19.5" customHeight="1" x14ac:dyDescent="0.2">
      <c r="A731" s="134"/>
      <c r="B731" s="134"/>
      <c r="C731" s="134"/>
      <c r="D731" s="136"/>
      <c r="E731" s="136"/>
      <c r="F731" s="45">
        <v>42917</v>
      </c>
      <c r="G731" s="45">
        <v>43100</v>
      </c>
      <c r="H731" s="137"/>
      <c r="I731" s="32">
        <v>4421.82</v>
      </c>
      <c r="J731" s="41" t="s">
        <v>25</v>
      </c>
      <c r="K731" s="41" t="s">
        <v>25</v>
      </c>
      <c r="L731" s="41" t="s">
        <v>25</v>
      </c>
      <c r="M731" s="41" t="s">
        <v>25</v>
      </c>
      <c r="N731" s="41" t="s">
        <v>25</v>
      </c>
      <c r="O731" s="41" t="s">
        <v>25</v>
      </c>
      <c r="P731" s="42"/>
      <c r="Q731" s="142"/>
      <c r="R731" s="142"/>
      <c r="S731" s="142"/>
    </row>
    <row r="732" spans="1:19" s="1" customFormat="1" ht="19.5" customHeight="1" x14ac:dyDescent="0.2">
      <c r="A732" s="134"/>
      <c r="B732" s="134"/>
      <c r="C732" s="134"/>
      <c r="D732" s="140">
        <v>42723</v>
      </c>
      <c r="E732" s="166" t="s">
        <v>827</v>
      </c>
      <c r="F732" s="45">
        <v>42736</v>
      </c>
      <c r="G732" s="45">
        <v>42916</v>
      </c>
      <c r="H732" s="133"/>
      <c r="I732" s="41" t="s">
        <v>25</v>
      </c>
      <c r="J732" s="41" t="s">
        <v>25</v>
      </c>
      <c r="K732" s="41" t="s">
        <v>25</v>
      </c>
      <c r="L732" s="41" t="s">
        <v>25</v>
      </c>
      <c r="M732" s="41" t="s">
        <v>25</v>
      </c>
      <c r="N732" s="41" t="s">
        <v>25</v>
      </c>
      <c r="O732" s="19">
        <v>2074.42</v>
      </c>
      <c r="P732" s="42"/>
      <c r="Q732" s="141"/>
      <c r="R732" s="141">
        <f t="shared" si="253"/>
        <v>1.0339998650225122</v>
      </c>
      <c r="S732" s="141">
        <f t="shared" ref="S732" si="255">O733/(I731*1.18)</f>
        <v>0.41108734351197823</v>
      </c>
    </row>
    <row r="733" spans="1:19" s="1" customFormat="1" ht="19.5" customHeight="1" x14ac:dyDescent="0.2">
      <c r="A733" s="137"/>
      <c r="B733" s="137"/>
      <c r="C733" s="137"/>
      <c r="D733" s="140"/>
      <c r="E733" s="166"/>
      <c r="F733" s="45">
        <v>42917</v>
      </c>
      <c r="G733" s="45">
        <v>43100</v>
      </c>
      <c r="H733" s="137"/>
      <c r="I733" s="41" t="s">
        <v>25</v>
      </c>
      <c r="J733" s="41" t="s">
        <v>25</v>
      </c>
      <c r="K733" s="41" t="s">
        <v>25</v>
      </c>
      <c r="L733" s="41" t="s">
        <v>25</v>
      </c>
      <c r="M733" s="41" t="s">
        <v>25</v>
      </c>
      <c r="N733" s="41" t="s">
        <v>25</v>
      </c>
      <c r="O733" s="19">
        <v>2144.9499999999998</v>
      </c>
      <c r="P733" s="42"/>
      <c r="Q733" s="142"/>
      <c r="R733" s="142"/>
      <c r="S733" s="142"/>
    </row>
    <row r="734" spans="1:19" s="1" customFormat="1" ht="19.5" customHeight="1" x14ac:dyDescent="0.2">
      <c r="A734" s="133" t="s">
        <v>51</v>
      </c>
      <c r="B734" s="133" t="s">
        <v>52</v>
      </c>
      <c r="C734" s="133" t="s">
        <v>152</v>
      </c>
      <c r="D734" s="135">
        <v>42713</v>
      </c>
      <c r="E734" s="135" t="s">
        <v>830</v>
      </c>
      <c r="F734" s="45">
        <v>42736</v>
      </c>
      <c r="G734" s="45">
        <v>42916</v>
      </c>
      <c r="H734" s="133"/>
      <c r="I734" s="19">
        <v>3005</v>
      </c>
      <c r="J734" s="41" t="s">
        <v>25</v>
      </c>
      <c r="K734" s="41" t="s">
        <v>25</v>
      </c>
      <c r="L734" s="41" t="s">
        <v>25</v>
      </c>
      <c r="M734" s="41" t="s">
        <v>25</v>
      </c>
      <c r="N734" s="41" t="s">
        <v>25</v>
      </c>
      <c r="O734" s="41" t="s">
        <v>25</v>
      </c>
      <c r="P734" s="42"/>
      <c r="Q734" s="141">
        <f t="shared" si="252"/>
        <v>1.0307520798668885</v>
      </c>
      <c r="R734" s="141"/>
      <c r="S734" s="141"/>
    </row>
    <row r="735" spans="1:19" s="1" customFormat="1" ht="19.5" customHeight="1" x14ac:dyDescent="0.2">
      <c r="A735" s="134"/>
      <c r="B735" s="134"/>
      <c r="C735" s="134"/>
      <c r="D735" s="136"/>
      <c r="E735" s="136"/>
      <c r="F735" s="45">
        <v>42917</v>
      </c>
      <c r="G735" s="45">
        <v>43100</v>
      </c>
      <c r="H735" s="137"/>
      <c r="I735" s="19">
        <v>3097.41</v>
      </c>
      <c r="J735" s="41" t="s">
        <v>25</v>
      </c>
      <c r="K735" s="41" t="s">
        <v>25</v>
      </c>
      <c r="L735" s="41" t="s">
        <v>25</v>
      </c>
      <c r="M735" s="41" t="s">
        <v>25</v>
      </c>
      <c r="N735" s="41" t="s">
        <v>25</v>
      </c>
      <c r="O735" s="41" t="s">
        <v>25</v>
      </c>
      <c r="P735" s="42"/>
      <c r="Q735" s="142"/>
      <c r="R735" s="142"/>
      <c r="S735" s="142"/>
    </row>
    <row r="736" spans="1:19" s="1" customFormat="1" ht="19.5" customHeight="1" x14ac:dyDescent="0.2">
      <c r="A736" s="134"/>
      <c r="B736" s="134"/>
      <c r="C736" s="134"/>
      <c r="D736" s="140">
        <v>42723</v>
      </c>
      <c r="E736" s="166" t="s">
        <v>827</v>
      </c>
      <c r="F736" s="45">
        <v>42736</v>
      </c>
      <c r="G736" s="45">
        <v>42916</v>
      </c>
      <c r="H736" s="133"/>
      <c r="I736" s="41" t="s">
        <v>25</v>
      </c>
      <c r="J736" s="41" t="s">
        <v>25</v>
      </c>
      <c r="K736" s="41" t="s">
        <v>25</v>
      </c>
      <c r="L736" s="41" t="s">
        <v>25</v>
      </c>
      <c r="M736" s="41" t="s">
        <v>25</v>
      </c>
      <c r="N736" s="41" t="s">
        <v>25</v>
      </c>
      <c r="O736" s="19">
        <v>2108.39</v>
      </c>
      <c r="P736" s="42"/>
      <c r="Q736" s="141"/>
      <c r="R736" s="141">
        <f t="shared" si="253"/>
        <v>1.034002248160919</v>
      </c>
      <c r="S736" s="141">
        <f t="shared" ref="S736" si="256">O737/(I735*1.18)</f>
        <v>0.59647428778521849</v>
      </c>
    </row>
    <row r="737" spans="1:19" s="1" customFormat="1" ht="19.5" customHeight="1" x14ac:dyDescent="0.2">
      <c r="A737" s="137"/>
      <c r="B737" s="137"/>
      <c r="C737" s="137"/>
      <c r="D737" s="140"/>
      <c r="E737" s="166"/>
      <c r="F737" s="45">
        <v>42917</v>
      </c>
      <c r="G737" s="45">
        <v>43100</v>
      </c>
      <c r="H737" s="137"/>
      <c r="I737" s="41" t="s">
        <v>25</v>
      </c>
      <c r="J737" s="41" t="s">
        <v>25</v>
      </c>
      <c r="K737" s="41" t="s">
        <v>25</v>
      </c>
      <c r="L737" s="41" t="s">
        <v>25</v>
      </c>
      <c r="M737" s="41" t="s">
        <v>25</v>
      </c>
      <c r="N737" s="41" t="s">
        <v>25</v>
      </c>
      <c r="O737" s="19">
        <v>2180.08</v>
      </c>
      <c r="P737" s="42"/>
      <c r="Q737" s="142"/>
      <c r="R737" s="142"/>
      <c r="S737" s="142"/>
    </row>
    <row r="738" spans="1:19" s="1" customFormat="1" ht="19.5" customHeight="1" x14ac:dyDescent="0.2">
      <c r="A738" s="133" t="s">
        <v>51</v>
      </c>
      <c r="B738" s="133" t="s">
        <v>52</v>
      </c>
      <c r="C738" s="133" t="s">
        <v>151</v>
      </c>
      <c r="D738" s="135">
        <v>42713</v>
      </c>
      <c r="E738" s="135" t="s">
        <v>831</v>
      </c>
      <c r="F738" s="45">
        <v>42736</v>
      </c>
      <c r="G738" s="45">
        <v>42916</v>
      </c>
      <c r="H738" s="133"/>
      <c r="I738" s="19">
        <v>1652.36</v>
      </c>
      <c r="J738" s="41" t="s">
        <v>25</v>
      </c>
      <c r="K738" s="41" t="s">
        <v>25</v>
      </c>
      <c r="L738" s="41" t="s">
        <v>25</v>
      </c>
      <c r="M738" s="41" t="s">
        <v>25</v>
      </c>
      <c r="N738" s="41" t="s">
        <v>25</v>
      </c>
      <c r="O738" s="41" t="s">
        <v>25</v>
      </c>
      <c r="P738" s="42"/>
      <c r="Q738" s="141">
        <f t="shared" si="252"/>
        <v>1.0442639618485077</v>
      </c>
      <c r="R738" s="141"/>
      <c r="S738" s="141"/>
    </row>
    <row r="739" spans="1:19" s="1" customFormat="1" ht="19.5" customHeight="1" x14ac:dyDescent="0.2">
      <c r="A739" s="134"/>
      <c r="B739" s="134"/>
      <c r="C739" s="134"/>
      <c r="D739" s="136"/>
      <c r="E739" s="136"/>
      <c r="F739" s="45">
        <v>42917</v>
      </c>
      <c r="G739" s="45">
        <v>43100</v>
      </c>
      <c r="H739" s="137"/>
      <c r="I739" s="19">
        <v>1725.5</v>
      </c>
      <c r="J739" s="41" t="s">
        <v>25</v>
      </c>
      <c r="K739" s="41" t="s">
        <v>25</v>
      </c>
      <c r="L739" s="41" t="s">
        <v>25</v>
      </c>
      <c r="M739" s="41" t="s">
        <v>25</v>
      </c>
      <c r="N739" s="41" t="s">
        <v>25</v>
      </c>
      <c r="O739" s="41" t="s">
        <v>25</v>
      </c>
      <c r="P739" s="42"/>
      <c r="Q739" s="142"/>
      <c r="R739" s="142"/>
      <c r="S739" s="142"/>
    </row>
    <row r="740" spans="1:19" s="1" customFormat="1" ht="19.5" customHeight="1" x14ac:dyDescent="0.2">
      <c r="A740" s="134"/>
      <c r="B740" s="134"/>
      <c r="C740" s="134"/>
      <c r="D740" s="140">
        <v>42723</v>
      </c>
      <c r="E740" s="166" t="s">
        <v>827</v>
      </c>
      <c r="F740" s="45">
        <v>42736</v>
      </c>
      <c r="G740" s="45">
        <v>42916</v>
      </c>
      <c r="H740" s="133"/>
      <c r="I740" s="41" t="s">
        <v>25</v>
      </c>
      <c r="J740" s="41" t="s">
        <v>25</v>
      </c>
      <c r="K740" s="41" t="s">
        <v>25</v>
      </c>
      <c r="L740" s="41" t="s">
        <v>25</v>
      </c>
      <c r="M740" s="41" t="s">
        <v>25</v>
      </c>
      <c r="N740" s="41" t="s">
        <v>25</v>
      </c>
      <c r="O740" s="19">
        <v>1941.96</v>
      </c>
      <c r="P740" s="42"/>
      <c r="Q740" s="141"/>
      <c r="R740" s="141">
        <f t="shared" si="253"/>
        <v>1.034001730210715</v>
      </c>
      <c r="S740" s="141">
        <f t="shared" ref="S740" si="257">O741/(I739*1.18)</f>
        <v>0.98619903835292155</v>
      </c>
    </row>
    <row r="741" spans="1:19" s="1" customFormat="1" ht="19.5" customHeight="1" x14ac:dyDescent="0.2">
      <c r="A741" s="137"/>
      <c r="B741" s="137"/>
      <c r="C741" s="137"/>
      <c r="D741" s="140"/>
      <c r="E741" s="166"/>
      <c r="F741" s="45">
        <v>42917</v>
      </c>
      <c r="G741" s="45">
        <v>43100</v>
      </c>
      <c r="H741" s="137"/>
      <c r="I741" s="41" t="s">
        <v>25</v>
      </c>
      <c r="J741" s="41" t="s">
        <v>25</v>
      </c>
      <c r="K741" s="41" t="s">
        <v>25</v>
      </c>
      <c r="L741" s="41" t="s">
        <v>25</v>
      </c>
      <c r="M741" s="41" t="s">
        <v>25</v>
      </c>
      <c r="N741" s="41" t="s">
        <v>25</v>
      </c>
      <c r="O741" s="19">
        <v>2007.99</v>
      </c>
      <c r="P741" s="42"/>
      <c r="Q741" s="142"/>
      <c r="R741" s="142"/>
      <c r="S741" s="142"/>
    </row>
    <row r="742" spans="1:19" s="1" customFormat="1" ht="19.5" customHeight="1" x14ac:dyDescent="0.2">
      <c r="A742" s="133" t="s">
        <v>51</v>
      </c>
      <c r="B742" s="133" t="s">
        <v>142</v>
      </c>
      <c r="C742" s="133" t="s">
        <v>540</v>
      </c>
      <c r="D742" s="135">
        <v>42338</v>
      </c>
      <c r="E742" s="135" t="s">
        <v>542</v>
      </c>
      <c r="F742" s="45">
        <v>42736</v>
      </c>
      <c r="G742" s="45">
        <v>42916</v>
      </c>
      <c r="H742" s="133" t="s">
        <v>832</v>
      </c>
      <c r="I742" s="32">
        <v>4360.8100000000004</v>
      </c>
      <c r="J742" s="41" t="s">
        <v>25</v>
      </c>
      <c r="K742" s="41" t="s">
        <v>25</v>
      </c>
      <c r="L742" s="41" t="s">
        <v>25</v>
      </c>
      <c r="M742" s="41" t="s">
        <v>25</v>
      </c>
      <c r="N742" s="41" t="s">
        <v>25</v>
      </c>
      <c r="O742" s="41" t="s">
        <v>25</v>
      </c>
      <c r="P742" s="42"/>
      <c r="Q742" s="141">
        <f t="shared" si="252"/>
        <v>1</v>
      </c>
      <c r="R742" s="141"/>
      <c r="S742" s="141"/>
    </row>
    <row r="743" spans="1:19" s="1" customFormat="1" ht="19.5" customHeight="1" x14ac:dyDescent="0.2">
      <c r="A743" s="134"/>
      <c r="B743" s="134"/>
      <c r="C743" s="134"/>
      <c r="D743" s="136"/>
      <c r="E743" s="136"/>
      <c r="F743" s="45">
        <v>42917</v>
      </c>
      <c r="G743" s="45">
        <v>43100</v>
      </c>
      <c r="H743" s="137"/>
      <c r="I743" s="32">
        <v>4360.8100000000004</v>
      </c>
      <c r="J743" s="41" t="s">
        <v>25</v>
      </c>
      <c r="K743" s="41" t="s">
        <v>25</v>
      </c>
      <c r="L743" s="41" t="s">
        <v>25</v>
      </c>
      <c r="M743" s="41" t="s">
        <v>25</v>
      </c>
      <c r="N743" s="41" t="s">
        <v>25</v>
      </c>
      <c r="O743" s="41" t="s">
        <v>25</v>
      </c>
      <c r="P743" s="42"/>
      <c r="Q743" s="142"/>
      <c r="R743" s="142"/>
      <c r="S743" s="142"/>
    </row>
    <row r="744" spans="1:19" s="1" customFormat="1" ht="19.5" customHeight="1" x14ac:dyDescent="0.2">
      <c r="A744" s="134"/>
      <c r="B744" s="134"/>
      <c r="C744" s="134"/>
      <c r="D744" s="140">
        <v>42723</v>
      </c>
      <c r="E744" s="166" t="s">
        <v>827</v>
      </c>
      <c r="F744" s="45">
        <v>42736</v>
      </c>
      <c r="G744" s="45">
        <v>42916</v>
      </c>
      <c r="H744" s="133"/>
      <c r="I744" s="41" t="s">
        <v>25</v>
      </c>
      <c r="J744" s="41" t="s">
        <v>25</v>
      </c>
      <c r="K744" s="41" t="s">
        <v>25</v>
      </c>
      <c r="L744" s="41" t="s">
        <v>25</v>
      </c>
      <c r="M744" s="41" t="s">
        <v>25</v>
      </c>
      <c r="N744" s="41" t="s">
        <v>25</v>
      </c>
      <c r="O744" s="19">
        <v>1711.81</v>
      </c>
      <c r="P744" s="42"/>
      <c r="Q744" s="141"/>
      <c r="R744" s="141">
        <f t="shared" si="253"/>
        <v>1.0349980430071095</v>
      </c>
      <c r="S744" s="141">
        <f t="shared" ref="S744" si="258">O745/(I743*1.18)</f>
        <v>0.34430705009359364</v>
      </c>
    </row>
    <row r="745" spans="1:19" s="1" customFormat="1" ht="19.5" customHeight="1" x14ac:dyDescent="0.2">
      <c r="A745" s="137"/>
      <c r="B745" s="137"/>
      <c r="C745" s="137"/>
      <c r="D745" s="140"/>
      <c r="E745" s="166"/>
      <c r="F745" s="45">
        <v>42917</v>
      </c>
      <c r="G745" s="45">
        <v>43100</v>
      </c>
      <c r="H745" s="137"/>
      <c r="I745" s="41" t="s">
        <v>25</v>
      </c>
      <c r="J745" s="41" t="s">
        <v>25</v>
      </c>
      <c r="K745" s="41" t="s">
        <v>25</v>
      </c>
      <c r="L745" s="41" t="s">
        <v>25</v>
      </c>
      <c r="M745" s="41" t="s">
        <v>25</v>
      </c>
      <c r="N745" s="41" t="s">
        <v>25</v>
      </c>
      <c r="O745" s="19">
        <v>1771.72</v>
      </c>
      <c r="P745" s="42"/>
      <c r="Q745" s="142"/>
      <c r="R745" s="142"/>
      <c r="S745" s="142"/>
    </row>
    <row r="746" spans="1:19" s="1" customFormat="1" ht="19.5" customHeight="1" x14ac:dyDescent="0.2">
      <c r="A746" s="133" t="s">
        <v>51</v>
      </c>
      <c r="B746" s="133" t="s">
        <v>52</v>
      </c>
      <c r="C746" s="133" t="s">
        <v>685</v>
      </c>
      <c r="D746" s="140">
        <v>42713</v>
      </c>
      <c r="E746" s="166" t="s">
        <v>833</v>
      </c>
      <c r="F746" s="45">
        <v>42736</v>
      </c>
      <c r="G746" s="45">
        <v>42916</v>
      </c>
      <c r="H746" s="133"/>
      <c r="I746" s="19">
        <v>2430</v>
      </c>
      <c r="J746" s="41" t="s">
        <v>25</v>
      </c>
      <c r="K746" s="41" t="s">
        <v>25</v>
      </c>
      <c r="L746" s="41" t="s">
        <v>25</v>
      </c>
      <c r="M746" s="41" t="s">
        <v>25</v>
      </c>
      <c r="N746" s="41" t="s">
        <v>25</v>
      </c>
      <c r="O746" s="41" t="s">
        <v>25</v>
      </c>
      <c r="P746" s="42"/>
      <c r="Q746" s="141">
        <f t="shared" ref="Q746" si="259">I747/I746</f>
        <v>1.022588477366255</v>
      </c>
      <c r="R746" s="141"/>
      <c r="S746" s="141"/>
    </row>
    <row r="747" spans="1:19" s="1" customFormat="1" ht="19.5" customHeight="1" x14ac:dyDescent="0.2">
      <c r="A747" s="134"/>
      <c r="B747" s="134"/>
      <c r="C747" s="134"/>
      <c r="D747" s="140"/>
      <c r="E747" s="166"/>
      <c r="F747" s="45">
        <v>42917</v>
      </c>
      <c r="G747" s="45">
        <v>43100</v>
      </c>
      <c r="H747" s="137"/>
      <c r="I747" s="19">
        <v>2484.89</v>
      </c>
      <c r="J747" s="41" t="s">
        <v>25</v>
      </c>
      <c r="K747" s="41" t="s">
        <v>25</v>
      </c>
      <c r="L747" s="41" t="s">
        <v>25</v>
      </c>
      <c r="M747" s="41" t="s">
        <v>25</v>
      </c>
      <c r="N747" s="41" t="s">
        <v>25</v>
      </c>
      <c r="O747" s="41" t="s">
        <v>25</v>
      </c>
      <c r="P747" s="42"/>
      <c r="Q747" s="142"/>
      <c r="R747" s="142"/>
      <c r="S747" s="142"/>
    </row>
    <row r="748" spans="1:19" s="1" customFormat="1" ht="19.5" customHeight="1" x14ac:dyDescent="0.2">
      <c r="A748" s="134"/>
      <c r="B748" s="134"/>
      <c r="C748" s="134"/>
      <c r="D748" s="140">
        <v>42723</v>
      </c>
      <c r="E748" s="166" t="s">
        <v>827</v>
      </c>
      <c r="F748" s="45">
        <v>42736</v>
      </c>
      <c r="G748" s="45">
        <v>42916</v>
      </c>
      <c r="H748" s="133"/>
      <c r="I748" s="41" t="s">
        <v>25</v>
      </c>
      <c r="J748" s="41" t="s">
        <v>25</v>
      </c>
      <c r="K748" s="41" t="s">
        <v>25</v>
      </c>
      <c r="L748" s="41" t="s">
        <v>25</v>
      </c>
      <c r="M748" s="41" t="s">
        <v>25</v>
      </c>
      <c r="N748" s="41" t="s">
        <v>25</v>
      </c>
      <c r="O748" s="19">
        <v>2108.39</v>
      </c>
      <c r="P748" s="42"/>
      <c r="Q748" s="141"/>
      <c r="R748" s="141">
        <f t="shared" ref="R748" si="260">O749/O748</f>
        <v>1.034002248160919</v>
      </c>
      <c r="S748" s="141">
        <f t="shared" ref="S748" si="261">O749/(I747*1.18)</f>
        <v>0.74350390710607461</v>
      </c>
    </row>
    <row r="749" spans="1:19" s="1" customFormat="1" ht="33.75" customHeight="1" x14ac:dyDescent="0.2">
      <c r="A749" s="137"/>
      <c r="B749" s="137"/>
      <c r="C749" s="137"/>
      <c r="D749" s="140"/>
      <c r="E749" s="166"/>
      <c r="F749" s="45">
        <v>42917</v>
      </c>
      <c r="G749" s="45">
        <v>43100</v>
      </c>
      <c r="H749" s="137"/>
      <c r="I749" s="41" t="s">
        <v>25</v>
      </c>
      <c r="J749" s="41" t="s">
        <v>25</v>
      </c>
      <c r="K749" s="41" t="s">
        <v>25</v>
      </c>
      <c r="L749" s="41" t="s">
        <v>25</v>
      </c>
      <c r="M749" s="41" t="s">
        <v>25</v>
      </c>
      <c r="N749" s="41" t="s">
        <v>25</v>
      </c>
      <c r="O749" s="19">
        <v>2180.08</v>
      </c>
      <c r="P749" s="42"/>
      <c r="Q749" s="142"/>
      <c r="R749" s="142"/>
      <c r="S749" s="142"/>
    </row>
    <row r="750" spans="1:19" s="7" customFormat="1" ht="19.5" customHeight="1" x14ac:dyDescent="0.25">
      <c r="A750" s="46">
        <v>13</v>
      </c>
      <c r="B750" s="47" t="s">
        <v>228</v>
      </c>
      <c r="C750" s="8"/>
      <c r="D750" s="8"/>
      <c r="E750" s="8"/>
      <c r="F750" s="8"/>
      <c r="G750" s="8"/>
      <c r="H750" s="8"/>
      <c r="I750" s="8"/>
      <c r="J750" s="8"/>
      <c r="K750" s="8"/>
      <c r="L750" s="8"/>
      <c r="M750" s="9"/>
      <c r="N750" s="8"/>
      <c r="O750" s="8"/>
      <c r="P750" s="8"/>
      <c r="Q750" s="49"/>
      <c r="R750" s="49"/>
      <c r="S750" s="49"/>
    </row>
    <row r="751" spans="1:19" s="1" customFormat="1" ht="29.25" customHeight="1" x14ac:dyDescent="0.2">
      <c r="A751" s="133" t="s">
        <v>153</v>
      </c>
      <c r="B751" s="133" t="s">
        <v>261</v>
      </c>
      <c r="C751" s="133" t="s">
        <v>439</v>
      </c>
      <c r="D751" s="135">
        <v>42320</v>
      </c>
      <c r="E751" s="135" t="s">
        <v>560</v>
      </c>
      <c r="F751" s="40">
        <v>42736</v>
      </c>
      <c r="G751" s="40">
        <v>42916</v>
      </c>
      <c r="H751" s="133"/>
      <c r="I751" s="19">
        <v>1961.14</v>
      </c>
      <c r="J751" s="41" t="s">
        <v>25</v>
      </c>
      <c r="K751" s="41" t="s">
        <v>25</v>
      </c>
      <c r="L751" s="41" t="s">
        <v>25</v>
      </c>
      <c r="M751" s="41" t="s">
        <v>25</v>
      </c>
      <c r="N751" s="41" t="s">
        <v>25</v>
      </c>
      <c r="O751" s="41" t="s">
        <v>25</v>
      </c>
      <c r="P751" s="42"/>
      <c r="Q751" s="141">
        <f t="shared" ref="Q751:Q779" si="262">I752/I751</f>
        <v>1.03675413280031</v>
      </c>
      <c r="R751" s="141"/>
      <c r="S751" s="141"/>
    </row>
    <row r="752" spans="1:19" s="1" customFormat="1" ht="24" customHeight="1" x14ac:dyDescent="0.2">
      <c r="A752" s="134"/>
      <c r="B752" s="143"/>
      <c r="C752" s="134"/>
      <c r="D752" s="136"/>
      <c r="E752" s="136"/>
      <c r="F752" s="40">
        <v>42917</v>
      </c>
      <c r="G752" s="40">
        <v>43100</v>
      </c>
      <c r="H752" s="137"/>
      <c r="I752" s="19">
        <v>2033.22</v>
      </c>
      <c r="J752" s="41" t="s">
        <v>25</v>
      </c>
      <c r="K752" s="41" t="s">
        <v>25</v>
      </c>
      <c r="L752" s="41" t="s">
        <v>25</v>
      </c>
      <c r="M752" s="41" t="s">
        <v>25</v>
      </c>
      <c r="N752" s="41" t="s">
        <v>25</v>
      </c>
      <c r="O752" s="41" t="s">
        <v>25</v>
      </c>
      <c r="P752" s="42"/>
      <c r="Q752" s="142"/>
      <c r="R752" s="142"/>
      <c r="S752" s="142"/>
    </row>
    <row r="753" spans="1:20" s="1" customFormat="1" ht="26.25" customHeight="1" x14ac:dyDescent="0.2">
      <c r="A753" s="144"/>
      <c r="B753" s="144"/>
      <c r="C753" s="144"/>
      <c r="D753" s="173">
        <v>42723</v>
      </c>
      <c r="E753" s="173" t="s">
        <v>720</v>
      </c>
      <c r="F753" s="40">
        <v>42736</v>
      </c>
      <c r="G753" s="40">
        <v>42916</v>
      </c>
      <c r="H753" s="168" t="s">
        <v>693</v>
      </c>
      <c r="I753" s="41" t="s">
        <v>25</v>
      </c>
      <c r="J753" s="41" t="s">
        <v>25</v>
      </c>
      <c r="K753" s="41" t="s">
        <v>25</v>
      </c>
      <c r="L753" s="41" t="s">
        <v>25</v>
      </c>
      <c r="M753" s="41" t="s">
        <v>25</v>
      </c>
      <c r="N753" s="41" t="s">
        <v>25</v>
      </c>
      <c r="O753" s="32">
        <v>1958.66</v>
      </c>
      <c r="P753" s="42"/>
      <c r="Q753" s="141"/>
      <c r="R753" s="141">
        <f t="shared" ref="R753:R781" si="263">O754/O753</f>
        <v>1.0349984172852869</v>
      </c>
      <c r="S753" s="141">
        <f t="shared" ref="S753:S781" si="264">O754/(I752*1.18)</f>
        <v>0.8449526250337821</v>
      </c>
      <c r="T753" s="1">
        <f>O753/1.18</f>
        <v>1659.8813559322036</v>
      </c>
    </row>
    <row r="754" spans="1:20" s="1" customFormat="1" ht="19.5" customHeight="1" x14ac:dyDescent="0.2">
      <c r="A754" s="145"/>
      <c r="B754" s="145"/>
      <c r="C754" s="145"/>
      <c r="D754" s="166"/>
      <c r="E754" s="166"/>
      <c r="F754" s="40">
        <v>42917</v>
      </c>
      <c r="G754" s="40">
        <v>43100</v>
      </c>
      <c r="H754" s="145"/>
      <c r="I754" s="41" t="s">
        <v>25</v>
      </c>
      <c r="J754" s="41" t="s">
        <v>25</v>
      </c>
      <c r="K754" s="41" t="s">
        <v>25</v>
      </c>
      <c r="L754" s="41" t="s">
        <v>25</v>
      </c>
      <c r="M754" s="41" t="s">
        <v>25</v>
      </c>
      <c r="N754" s="41" t="s">
        <v>25</v>
      </c>
      <c r="O754" s="32">
        <v>2027.21</v>
      </c>
      <c r="P754" s="42"/>
      <c r="Q754" s="142"/>
      <c r="R754" s="142"/>
      <c r="S754" s="142"/>
      <c r="T754" s="1">
        <f>O754/1.18</f>
        <v>1717.9745762711866</v>
      </c>
    </row>
    <row r="755" spans="1:20" s="1" customFormat="1" ht="19.5" customHeight="1" x14ac:dyDescent="0.2">
      <c r="A755" s="133" t="s">
        <v>153</v>
      </c>
      <c r="B755" s="133" t="s">
        <v>261</v>
      </c>
      <c r="C755" s="133" t="s">
        <v>154</v>
      </c>
      <c r="D755" s="135">
        <v>42327</v>
      </c>
      <c r="E755" s="151" t="s">
        <v>623</v>
      </c>
      <c r="F755" s="40">
        <v>42736</v>
      </c>
      <c r="G755" s="40">
        <v>42916</v>
      </c>
      <c r="H755" s="133" t="s">
        <v>856</v>
      </c>
      <c r="I755" s="19">
        <v>1598.27</v>
      </c>
      <c r="J755" s="41" t="s">
        <v>25</v>
      </c>
      <c r="K755" s="41" t="s">
        <v>25</v>
      </c>
      <c r="L755" s="41" t="s">
        <v>25</v>
      </c>
      <c r="M755" s="41" t="s">
        <v>25</v>
      </c>
      <c r="N755" s="41" t="s">
        <v>25</v>
      </c>
      <c r="O755" s="32" t="s">
        <v>25</v>
      </c>
      <c r="P755" s="42"/>
      <c r="Q755" s="146">
        <f t="shared" ref="Q755" si="265">I756/I755</f>
        <v>1.0332046525305487</v>
      </c>
      <c r="R755" s="146"/>
      <c r="S755" s="146"/>
    </row>
    <row r="756" spans="1:20" s="1" customFormat="1" ht="19.5" customHeight="1" x14ac:dyDescent="0.2">
      <c r="A756" s="134"/>
      <c r="B756" s="134"/>
      <c r="C756" s="143"/>
      <c r="D756" s="136"/>
      <c r="E756" s="152"/>
      <c r="F756" s="40">
        <v>42917</v>
      </c>
      <c r="G756" s="40">
        <v>43100</v>
      </c>
      <c r="H756" s="137"/>
      <c r="I756" s="19">
        <v>1651.34</v>
      </c>
      <c r="J756" s="41" t="s">
        <v>25</v>
      </c>
      <c r="K756" s="41" t="s">
        <v>25</v>
      </c>
      <c r="L756" s="41" t="s">
        <v>25</v>
      </c>
      <c r="M756" s="41" t="s">
        <v>25</v>
      </c>
      <c r="N756" s="41" t="s">
        <v>25</v>
      </c>
      <c r="O756" s="32" t="s">
        <v>25</v>
      </c>
      <c r="P756" s="42"/>
      <c r="Q756" s="147"/>
      <c r="R756" s="147"/>
      <c r="S756" s="147"/>
    </row>
    <row r="757" spans="1:20" s="1" customFormat="1" ht="19.5" customHeight="1" x14ac:dyDescent="0.2">
      <c r="A757" s="144"/>
      <c r="B757" s="144"/>
      <c r="C757" s="144"/>
      <c r="D757" s="135">
        <v>42723</v>
      </c>
      <c r="E757" s="151" t="s">
        <v>720</v>
      </c>
      <c r="F757" s="40">
        <v>42736</v>
      </c>
      <c r="G757" s="40">
        <v>42916</v>
      </c>
      <c r="H757" s="77"/>
      <c r="I757" s="41" t="s">
        <v>25</v>
      </c>
      <c r="J757" s="41" t="s">
        <v>25</v>
      </c>
      <c r="K757" s="41" t="s">
        <v>25</v>
      </c>
      <c r="L757" s="41" t="s">
        <v>25</v>
      </c>
      <c r="M757" s="41" t="s">
        <v>25</v>
      </c>
      <c r="N757" s="41" t="s">
        <v>25</v>
      </c>
      <c r="O757" s="32">
        <v>1885.96</v>
      </c>
      <c r="P757" s="35"/>
      <c r="Q757" s="146"/>
      <c r="R757" s="146">
        <f t="shared" ref="R757" si="266">O758/O757</f>
        <v>1.0332032492735794</v>
      </c>
      <c r="S757" s="146">
        <f t="shared" ref="S757" si="267">O758/(I756*1.18)</f>
        <v>0.99999938416731116</v>
      </c>
    </row>
    <row r="758" spans="1:20" s="1" customFormat="1" ht="19.5" customHeight="1" x14ac:dyDescent="0.2">
      <c r="A758" s="145"/>
      <c r="B758" s="145"/>
      <c r="C758" s="145"/>
      <c r="D758" s="145"/>
      <c r="E758" s="145"/>
      <c r="F758" s="40">
        <v>42917</v>
      </c>
      <c r="G758" s="40">
        <v>43100</v>
      </c>
      <c r="H758" s="77"/>
      <c r="I758" s="41" t="s">
        <v>25</v>
      </c>
      <c r="J758" s="41" t="s">
        <v>25</v>
      </c>
      <c r="K758" s="41" t="s">
        <v>25</v>
      </c>
      <c r="L758" s="41" t="s">
        <v>25</v>
      </c>
      <c r="M758" s="41" t="s">
        <v>25</v>
      </c>
      <c r="N758" s="41" t="s">
        <v>25</v>
      </c>
      <c r="O758" s="32">
        <v>1948.58</v>
      </c>
      <c r="P758" s="35"/>
      <c r="Q758" s="147"/>
      <c r="R758" s="147"/>
      <c r="S758" s="147"/>
    </row>
    <row r="759" spans="1:20" s="1" customFormat="1" ht="19.5" customHeight="1" x14ac:dyDescent="0.2">
      <c r="A759" s="133" t="s">
        <v>153</v>
      </c>
      <c r="B759" s="133" t="s">
        <v>261</v>
      </c>
      <c r="C759" s="133" t="s">
        <v>561</v>
      </c>
      <c r="D759" s="135">
        <v>42320</v>
      </c>
      <c r="E759" s="135" t="s">
        <v>562</v>
      </c>
      <c r="F759" s="40">
        <v>42736</v>
      </c>
      <c r="G759" s="40">
        <v>42916</v>
      </c>
      <c r="H759" s="133" t="s">
        <v>721</v>
      </c>
      <c r="I759" s="19">
        <v>8566</v>
      </c>
      <c r="J759" s="41" t="s">
        <v>25</v>
      </c>
      <c r="K759" s="41" t="s">
        <v>25</v>
      </c>
      <c r="L759" s="41" t="s">
        <v>25</v>
      </c>
      <c r="M759" s="41" t="s">
        <v>25</v>
      </c>
      <c r="N759" s="41" t="s">
        <v>25</v>
      </c>
      <c r="O759" s="32" t="s">
        <v>25</v>
      </c>
      <c r="P759" s="133" t="s">
        <v>79</v>
      </c>
      <c r="Q759" s="141">
        <f t="shared" si="262"/>
        <v>0.97196941396217595</v>
      </c>
      <c r="R759" s="141"/>
      <c r="S759" s="141"/>
    </row>
    <row r="760" spans="1:20" s="1" customFormat="1" ht="25.5" customHeight="1" x14ac:dyDescent="0.2">
      <c r="A760" s="134"/>
      <c r="B760" s="143"/>
      <c r="C760" s="143"/>
      <c r="D760" s="136"/>
      <c r="E760" s="136"/>
      <c r="F760" s="40">
        <v>42917</v>
      </c>
      <c r="G760" s="40">
        <v>43100</v>
      </c>
      <c r="H760" s="137"/>
      <c r="I760" s="19">
        <v>8325.89</v>
      </c>
      <c r="J760" s="41" t="s">
        <v>25</v>
      </c>
      <c r="K760" s="41" t="s">
        <v>25</v>
      </c>
      <c r="L760" s="41" t="s">
        <v>25</v>
      </c>
      <c r="M760" s="41" t="s">
        <v>25</v>
      </c>
      <c r="N760" s="41" t="s">
        <v>25</v>
      </c>
      <c r="O760" s="32" t="s">
        <v>25</v>
      </c>
      <c r="P760" s="134" t="s">
        <v>33</v>
      </c>
      <c r="Q760" s="142"/>
      <c r="R760" s="142"/>
      <c r="S760" s="142"/>
    </row>
    <row r="761" spans="1:20" s="1" customFormat="1" ht="30.75" customHeight="1" x14ac:dyDescent="0.2">
      <c r="A761" s="144"/>
      <c r="B761" s="144"/>
      <c r="C761" s="144"/>
      <c r="D761" s="173">
        <v>42723</v>
      </c>
      <c r="E761" s="173" t="s">
        <v>720</v>
      </c>
      <c r="F761" s="40">
        <v>42736</v>
      </c>
      <c r="G761" s="40">
        <v>42916</v>
      </c>
      <c r="H761" s="168" t="s">
        <v>693</v>
      </c>
      <c r="I761" s="19" t="s">
        <v>25</v>
      </c>
      <c r="J761" s="41" t="s">
        <v>25</v>
      </c>
      <c r="K761" s="41" t="s">
        <v>25</v>
      </c>
      <c r="L761" s="41" t="s">
        <v>25</v>
      </c>
      <c r="M761" s="41" t="s">
        <v>25</v>
      </c>
      <c r="N761" s="41" t="s">
        <v>25</v>
      </c>
      <c r="O761" s="32">
        <v>1946.06</v>
      </c>
      <c r="P761" s="144"/>
      <c r="Q761" s="141"/>
      <c r="R761" s="141">
        <f t="shared" si="263"/>
        <v>1.0349989208965809</v>
      </c>
      <c r="S761" s="141">
        <f>O762/(I760)</f>
        <v>0.24191647979975717</v>
      </c>
    </row>
    <row r="762" spans="1:20" s="1" customFormat="1" ht="30.75" customHeight="1" x14ac:dyDescent="0.2">
      <c r="A762" s="145"/>
      <c r="B762" s="145"/>
      <c r="C762" s="145"/>
      <c r="D762" s="166"/>
      <c r="E762" s="166"/>
      <c r="F762" s="40">
        <v>42917</v>
      </c>
      <c r="G762" s="40">
        <v>43100</v>
      </c>
      <c r="H762" s="145"/>
      <c r="I762" s="19" t="s">
        <v>25</v>
      </c>
      <c r="J762" s="19" t="s">
        <v>25</v>
      </c>
      <c r="K762" s="19" t="s">
        <v>25</v>
      </c>
      <c r="L762" s="19" t="s">
        <v>25</v>
      </c>
      <c r="M762" s="19" t="s">
        <v>25</v>
      </c>
      <c r="N762" s="19" t="s">
        <v>25</v>
      </c>
      <c r="O762" s="32">
        <v>2014.17</v>
      </c>
      <c r="P762" s="145"/>
      <c r="Q762" s="142"/>
      <c r="R762" s="142"/>
      <c r="S762" s="142"/>
    </row>
    <row r="763" spans="1:20" s="1" customFormat="1" ht="30.75" customHeight="1" x14ac:dyDescent="0.2">
      <c r="A763" s="133" t="s">
        <v>153</v>
      </c>
      <c r="B763" s="153" t="s">
        <v>262</v>
      </c>
      <c r="C763" s="133" t="s">
        <v>441</v>
      </c>
      <c r="D763" s="135">
        <v>42723</v>
      </c>
      <c r="E763" s="135" t="s">
        <v>747</v>
      </c>
      <c r="F763" s="40">
        <v>42736</v>
      </c>
      <c r="G763" s="40">
        <v>42916</v>
      </c>
      <c r="H763" s="133"/>
      <c r="I763" s="32">
        <v>1907.44</v>
      </c>
      <c r="J763" s="19" t="s">
        <v>25</v>
      </c>
      <c r="K763" s="19" t="s">
        <v>25</v>
      </c>
      <c r="L763" s="19" t="s">
        <v>25</v>
      </c>
      <c r="M763" s="19" t="s">
        <v>25</v>
      </c>
      <c r="N763" s="19" t="s">
        <v>25</v>
      </c>
      <c r="O763" s="32" t="s">
        <v>25</v>
      </c>
      <c r="P763" s="38"/>
      <c r="Q763" s="141">
        <f t="shared" ref="Q763" si="268">I764/I763</f>
        <v>1.0248081197835843</v>
      </c>
      <c r="R763" s="141"/>
      <c r="S763" s="141"/>
    </row>
    <row r="764" spans="1:20" s="1" customFormat="1" ht="30.75" customHeight="1" x14ac:dyDescent="0.2">
      <c r="A764" s="150"/>
      <c r="B764" s="182"/>
      <c r="C764" s="150"/>
      <c r="D764" s="136"/>
      <c r="E764" s="136"/>
      <c r="F764" s="40">
        <v>42917</v>
      </c>
      <c r="G764" s="40">
        <v>43100</v>
      </c>
      <c r="H764" s="137"/>
      <c r="I764" s="32">
        <v>1954.76</v>
      </c>
      <c r="J764" s="19" t="s">
        <v>25</v>
      </c>
      <c r="K764" s="19" t="s">
        <v>25</v>
      </c>
      <c r="L764" s="19" t="s">
        <v>25</v>
      </c>
      <c r="M764" s="19" t="s">
        <v>25</v>
      </c>
      <c r="N764" s="19" t="s">
        <v>25</v>
      </c>
      <c r="O764" s="32" t="s">
        <v>25</v>
      </c>
      <c r="P764" s="38"/>
      <c r="Q764" s="142"/>
      <c r="R764" s="142"/>
      <c r="S764" s="142"/>
    </row>
    <row r="765" spans="1:20" s="1" customFormat="1" ht="19.5" customHeight="1" x14ac:dyDescent="0.2">
      <c r="A765" s="133" t="s">
        <v>153</v>
      </c>
      <c r="B765" s="153" t="s">
        <v>262</v>
      </c>
      <c r="C765" s="133" t="s">
        <v>441</v>
      </c>
      <c r="D765" s="135">
        <v>42723</v>
      </c>
      <c r="E765" s="135" t="s">
        <v>748</v>
      </c>
      <c r="F765" s="40">
        <v>42736</v>
      </c>
      <c r="G765" s="40">
        <v>42916</v>
      </c>
      <c r="H765" s="135"/>
      <c r="I765" s="39" t="s">
        <v>25</v>
      </c>
      <c r="J765" s="41" t="s">
        <v>25</v>
      </c>
      <c r="K765" s="41" t="s">
        <v>25</v>
      </c>
      <c r="L765" s="41" t="s">
        <v>25</v>
      </c>
      <c r="M765" s="41" t="s">
        <v>25</v>
      </c>
      <c r="N765" s="41" t="s">
        <v>25</v>
      </c>
      <c r="O765" s="32">
        <v>1845.52</v>
      </c>
      <c r="P765" s="42"/>
      <c r="Q765" s="141"/>
      <c r="R765" s="141">
        <f t="shared" ref="R765" si="269">O766/O765</f>
        <v>1.0340012570982704</v>
      </c>
      <c r="S765" s="141">
        <f>O766/(I764)</f>
        <v>0.97621702920051567</v>
      </c>
    </row>
    <row r="766" spans="1:20" s="1" customFormat="1" ht="19.5" customHeight="1" x14ac:dyDescent="0.2">
      <c r="A766" s="150"/>
      <c r="B766" s="182"/>
      <c r="C766" s="150"/>
      <c r="D766" s="136"/>
      <c r="E766" s="136"/>
      <c r="F766" s="40">
        <v>42917</v>
      </c>
      <c r="G766" s="40">
        <v>43100</v>
      </c>
      <c r="H766" s="136"/>
      <c r="I766" s="39" t="s">
        <v>25</v>
      </c>
      <c r="J766" s="41" t="s">
        <v>25</v>
      </c>
      <c r="K766" s="41" t="s">
        <v>25</v>
      </c>
      <c r="L766" s="41" t="s">
        <v>25</v>
      </c>
      <c r="M766" s="41" t="s">
        <v>25</v>
      </c>
      <c r="N766" s="41" t="s">
        <v>25</v>
      </c>
      <c r="O766" s="32">
        <v>1908.27</v>
      </c>
      <c r="P766" s="42"/>
      <c r="Q766" s="142"/>
      <c r="R766" s="142"/>
      <c r="S766" s="142"/>
    </row>
    <row r="767" spans="1:20" s="1" customFormat="1" ht="29.25" customHeight="1" x14ac:dyDescent="0.2">
      <c r="A767" s="133" t="s">
        <v>153</v>
      </c>
      <c r="B767" s="153" t="s">
        <v>263</v>
      </c>
      <c r="C767" s="133" t="s">
        <v>440</v>
      </c>
      <c r="D767" s="135">
        <v>42327</v>
      </c>
      <c r="E767" s="135" t="s">
        <v>532</v>
      </c>
      <c r="F767" s="40">
        <v>42736</v>
      </c>
      <c r="G767" s="40">
        <v>42916</v>
      </c>
      <c r="H767" s="133"/>
      <c r="I767" s="32">
        <v>4410.74</v>
      </c>
      <c r="J767" s="41" t="s">
        <v>25</v>
      </c>
      <c r="K767" s="41" t="s">
        <v>25</v>
      </c>
      <c r="L767" s="41" t="s">
        <v>25</v>
      </c>
      <c r="M767" s="41" t="s">
        <v>25</v>
      </c>
      <c r="N767" s="41" t="s">
        <v>25</v>
      </c>
      <c r="O767" s="41" t="s">
        <v>25</v>
      </c>
      <c r="P767" s="42"/>
      <c r="Q767" s="141">
        <f t="shared" si="262"/>
        <v>1.0538231679944863</v>
      </c>
      <c r="R767" s="141"/>
      <c r="S767" s="141"/>
    </row>
    <row r="768" spans="1:20" s="1" customFormat="1" ht="30" customHeight="1" x14ac:dyDescent="0.2">
      <c r="A768" s="143"/>
      <c r="B768" s="154"/>
      <c r="C768" s="143"/>
      <c r="D768" s="136"/>
      <c r="E768" s="136"/>
      <c r="F768" s="40">
        <v>42917</v>
      </c>
      <c r="G768" s="40">
        <v>43100</v>
      </c>
      <c r="H768" s="137"/>
      <c r="I768" s="41">
        <v>4648.1400000000003</v>
      </c>
      <c r="J768" s="41" t="s">
        <v>25</v>
      </c>
      <c r="K768" s="41" t="s">
        <v>25</v>
      </c>
      <c r="L768" s="41" t="s">
        <v>25</v>
      </c>
      <c r="M768" s="41" t="s">
        <v>25</v>
      </c>
      <c r="N768" s="41" t="s">
        <v>25</v>
      </c>
      <c r="O768" s="41" t="s">
        <v>25</v>
      </c>
      <c r="P768" s="42"/>
      <c r="Q768" s="142"/>
      <c r="R768" s="142"/>
      <c r="S768" s="142"/>
    </row>
    <row r="769" spans="1:19" s="1" customFormat="1" ht="30" customHeight="1" x14ac:dyDescent="0.2">
      <c r="A769" s="144"/>
      <c r="B769" s="155"/>
      <c r="C769" s="144"/>
      <c r="D769" s="173">
        <v>42723</v>
      </c>
      <c r="E769" s="173" t="s">
        <v>720</v>
      </c>
      <c r="F769" s="40">
        <v>42736</v>
      </c>
      <c r="G769" s="40">
        <v>42916</v>
      </c>
      <c r="H769" s="168" t="s">
        <v>693</v>
      </c>
      <c r="I769" s="32" t="s">
        <v>25</v>
      </c>
      <c r="J769" s="41" t="s">
        <v>25</v>
      </c>
      <c r="K769" s="41" t="s">
        <v>25</v>
      </c>
      <c r="L769" s="41" t="s">
        <v>25</v>
      </c>
      <c r="M769" s="41" t="s">
        <v>25</v>
      </c>
      <c r="N769" s="41" t="s">
        <v>25</v>
      </c>
      <c r="O769" s="41">
        <v>2159.83</v>
      </c>
      <c r="P769" s="35"/>
      <c r="Q769" s="141"/>
      <c r="R769" s="141">
        <f t="shared" si="263"/>
        <v>1.0349981248524189</v>
      </c>
      <c r="S769" s="141">
        <f t="shared" si="264"/>
        <v>0.40756597882455337</v>
      </c>
    </row>
    <row r="770" spans="1:19" s="1" customFormat="1" ht="30" customHeight="1" x14ac:dyDescent="0.2">
      <c r="A770" s="145"/>
      <c r="B770" s="156"/>
      <c r="C770" s="145"/>
      <c r="D770" s="166"/>
      <c r="E770" s="166"/>
      <c r="F770" s="40">
        <v>42917</v>
      </c>
      <c r="G770" s="40">
        <v>43100</v>
      </c>
      <c r="H770" s="145"/>
      <c r="I770" s="32" t="s">
        <v>25</v>
      </c>
      <c r="J770" s="41" t="s">
        <v>25</v>
      </c>
      <c r="K770" s="41" t="s">
        <v>25</v>
      </c>
      <c r="L770" s="41" t="s">
        <v>25</v>
      </c>
      <c r="M770" s="41" t="s">
        <v>25</v>
      </c>
      <c r="N770" s="41" t="s">
        <v>25</v>
      </c>
      <c r="O770" s="41">
        <v>2235.42</v>
      </c>
      <c r="P770" s="35"/>
      <c r="Q770" s="142"/>
      <c r="R770" s="142"/>
      <c r="S770" s="142"/>
    </row>
    <row r="771" spans="1:19" s="1" customFormat="1" ht="19.5" customHeight="1" x14ac:dyDescent="0.2">
      <c r="A771" s="133" t="s">
        <v>153</v>
      </c>
      <c r="B771" s="153" t="s">
        <v>264</v>
      </c>
      <c r="C771" s="133" t="s">
        <v>563</v>
      </c>
      <c r="D771" s="173">
        <v>42327</v>
      </c>
      <c r="E771" s="173" t="s">
        <v>564</v>
      </c>
      <c r="F771" s="40">
        <v>42736</v>
      </c>
      <c r="G771" s="40">
        <v>42916</v>
      </c>
      <c r="H771" s="133" t="s">
        <v>722</v>
      </c>
      <c r="I771" s="19">
        <v>3571.95</v>
      </c>
      <c r="J771" s="41" t="s">
        <v>25</v>
      </c>
      <c r="K771" s="41" t="s">
        <v>25</v>
      </c>
      <c r="L771" s="41" t="s">
        <v>25</v>
      </c>
      <c r="M771" s="41" t="s">
        <v>25</v>
      </c>
      <c r="N771" s="41" t="s">
        <v>25</v>
      </c>
      <c r="O771" s="41" t="s">
        <v>25</v>
      </c>
      <c r="P771" s="133" t="s">
        <v>79</v>
      </c>
      <c r="Q771" s="141">
        <f t="shared" si="262"/>
        <v>1.0021444869049119</v>
      </c>
      <c r="R771" s="141"/>
      <c r="S771" s="141"/>
    </row>
    <row r="772" spans="1:19" s="1" customFormat="1" ht="19.5" customHeight="1" x14ac:dyDescent="0.2">
      <c r="A772" s="134"/>
      <c r="B772" s="154"/>
      <c r="C772" s="134"/>
      <c r="D772" s="166"/>
      <c r="E772" s="166"/>
      <c r="F772" s="40">
        <v>42917</v>
      </c>
      <c r="G772" s="40">
        <v>43100</v>
      </c>
      <c r="H772" s="137"/>
      <c r="I772" s="19">
        <v>3579.61</v>
      </c>
      <c r="J772" s="41" t="s">
        <v>25</v>
      </c>
      <c r="K772" s="41" t="s">
        <v>25</v>
      </c>
      <c r="L772" s="41" t="s">
        <v>25</v>
      </c>
      <c r="M772" s="41" t="s">
        <v>25</v>
      </c>
      <c r="N772" s="41" t="s">
        <v>25</v>
      </c>
      <c r="O772" s="41" t="s">
        <v>25</v>
      </c>
      <c r="P772" s="134" t="s">
        <v>33</v>
      </c>
      <c r="Q772" s="142"/>
      <c r="R772" s="142"/>
      <c r="S772" s="142"/>
    </row>
    <row r="773" spans="1:19" s="1" customFormat="1" ht="19.5" customHeight="1" x14ac:dyDescent="0.2">
      <c r="A773" s="144"/>
      <c r="B773" s="155"/>
      <c r="C773" s="144"/>
      <c r="D773" s="173">
        <v>42723</v>
      </c>
      <c r="E773" s="173" t="s">
        <v>720</v>
      </c>
      <c r="F773" s="40">
        <v>42736</v>
      </c>
      <c r="G773" s="40">
        <v>42916</v>
      </c>
      <c r="H773" s="77"/>
      <c r="I773" s="41" t="s">
        <v>25</v>
      </c>
      <c r="J773" s="41" t="s">
        <v>25</v>
      </c>
      <c r="K773" s="41" t="s">
        <v>25</v>
      </c>
      <c r="L773" s="41" t="s">
        <v>25</v>
      </c>
      <c r="M773" s="41" t="s">
        <v>25</v>
      </c>
      <c r="N773" s="41" t="s">
        <v>25</v>
      </c>
      <c r="O773" s="19">
        <v>2288.11</v>
      </c>
      <c r="P773" s="144"/>
      <c r="Q773" s="141"/>
      <c r="R773" s="141">
        <f t="shared" si="263"/>
        <v>1.0349983173885871</v>
      </c>
      <c r="S773" s="141">
        <f>O774/(I772)</f>
        <v>0.66157765790127976</v>
      </c>
    </row>
    <row r="774" spans="1:19" s="1" customFormat="1" ht="19.5" customHeight="1" x14ac:dyDescent="0.2">
      <c r="A774" s="145"/>
      <c r="B774" s="156"/>
      <c r="C774" s="145"/>
      <c r="D774" s="166"/>
      <c r="E774" s="166"/>
      <c r="F774" s="40">
        <v>42917</v>
      </c>
      <c r="G774" s="40">
        <v>43100</v>
      </c>
      <c r="H774" s="77"/>
      <c r="I774" s="41" t="s">
        <v>25</v>
      </c>
      <c r="J774" s="41" t="s">
        <v>25</v>
      </c>
      <c r="K774" s="41" t="s">
        <v>25</v>
      </c>
      <c r="L774" s="41" t="s">
        <v>25</v>
      </c>
      <c r="M774" s="41" t="s">
        <v>25</v>
      </c>
      <c r="N774" s="41" t="s">
        <v>25</v>
      </c>
      <c r="O774" s="19">
        <v>2368.19</v>
      </c>
      <c r="P774" s="144"/>
      <c r="Q774" s="142"/>
      <c r="R774" s="142"/>
      <c r="S774" s="142"/>
    </row>
    <row r="775" spans="1:19" s="1" customFormat="1" ht="19.5" customHeight="1" x14ac:dyDescent="0.2">
      <c r="A775" s="133" t="s">
        <v>153</v>
      </c>
      <c r="B775" s="133" t="s">
        <v>265</v>
      </c>
      <c r="C775" s="133" t="s">
        <v>563</v>
      </c>
      <c r="D775" s="173">
        <v>42327</v>
      </c>
      <c r="E775" s="173" t="s">
        <v>564</v>
      </c>
      <c r="F775" s="40">
        <v>42736</v>
      </c>
      <c r="G775" s="40">
        <v>42916</v>
      </c>
      <c r="H775" s="133" t="s">
        <v>722</v>
      </c>
      <c r="I775" s="19">
        <v>3571.95</v>
      </c>
      <c r="J775" s="41" t="s">
        <v>25</v>
      </c>
      <c r="K775" s="41" t="s">
        <v>25</v>
      </c>
      <c r="L775" s="41" t="s">
        <v>25</v>
      </c>
      <c r="M775" s="41" t="s">
        <v>25</v>
      </c>
      <c r="N775" s="41" t="s">
        <v>25</v>
      </c>
      <c r="O775" s="41" t="s">
        <v>25</v>
      </c>
      <c r="P775" s="144"/>
      <c r="Q775" s="141">
        <f t="shared" si="262"/>
        <v>1.0021444869049119</v>
      </c>
      <c r="R775" s="141"/>
      <c r="S775" s="141"/>
    </row>
    <row r="776" spans="1:19" s="1" customFormat="1" ht="19.5" customHeight="1" x14ac:dyDescent="0.2">
      <c r="A776" s="134"/>
      <c r="B776" s="143"/>
      <c r="C776" s="134"/>
      <c r="D776" s="166"/>
      <c r="E776" s="166"/>
      <c r="F776" s="40">
        <v>42917</v>
      </c>
      <c r="G776" s="40">
        <v>43100</v>
      </c>
      <c r="H776" s="137"/>
      <c r="I776" s="32">
        <v>3579.61</v>
      </c>
      <c r="J776" s="41" t="s">
        <v>25</v>
      </c>
      <c r="K776" s="41" t="s">
        <v>25</v>
      </c>
      <c r="L776" s="41" t="s">
        <v>25</v>
      </c>
      <c r="M776" s="41" t="s">
        <v>25</v>
      </c>
      <c r="N776" s="41" t="s">
        <v>25</v>
      </c>
      <c r="O776" s="41" t="s">
        <v>25</v>
      </c>
      <c r="P776" s="144"/>
      <c r="Q776" s="142"/>
      <c r="R776" s="142"/>
      <c r="S776" s="142"/>
    </row>
    <row r="777" spans="1:19" s="1" customFormat="1" ht="19.5" customHeight="1" x14ac:dyDescent="0.2">
      <c r="A777" s="144"/>
      <c r="B777" s="144"/>
      <c r="C777" s="144"/>
      <c r="D777" s="173">
        <v>42723</v>
      </c>
      <c r="E777" s="173" t="s">
        <v>720</v>
      </c>
      <c r="F777" s="40">
        <v>42736</v>
      </c>
      <c r="G777" s="40">
        <v>42916</v>
      </c>
      <c r="H777" s="77"/>
      <c r="I777" s="41" t="s">
        <v>25</v>
      </c>
      <c r="J777" s="41" t="s">
        <v>25</v>
      </c>
      <c r="K777" s="41" t="s">
        <v>25</v>
      </c>
      <c r="L777" s="41" t="s">
        <v>25</v>
      </c>
      <c r="M777" s="41" t="s">
        <v>25</v>
      </c>
      <c r="N777" s="41" t="s">
        <v>25</v>
      </c>
      <c r="O777" s="32">
        <v>2244.34</v>
      </c>
      <c r="P777" s="144"/>
      <c r="Q777" s="141"/>
      <c r="R777" s="141">
        <f t="shared" si="263"/>
        <v>1.0340010871793044</v>
      </c>
      <c r="S777" s="141">
        <f>O778/(I776)</f>
        <v>0.64829688150385101</v>
      </c>
    </row>
    <row r="778" spans="1:19" s="1" customFormat="1" ht="19.5" customHeight="1" x14ac:dyDescent="0.2">
      <c r="A778" s="145"/>
      <c r="B778" s="145"/>
      <c r="C778" s="145"/>
      <c r="D778" s="166"/>
      <c r="E778" s="166"/>
      <c r="F778" s="40">
        <v>42917</v>
      </c>
      <c r="G778" s="40">
        <v>43100</v>
      </c>
      <c r="H778" s="77"/>
      <c r="I778" s="41" t="s">
        <v>25</v>
      </c>
      <c r="J778" s="41" t="s">
        <v>25</v>
      </c>
      <c r="K778" s="41" t="s">
        <v>25</v>
      </c>
      <c r="L778" s="41" t="s">
        <v>25</v>
      </c>
      <c r="M778" s="41" t="s">
        <v>25</v>
      </c>
      <c r="N778" s="41" t="s">
        <v>25</v>
      </c>
      <c r="O778" s="32">
        <v>2320.65</v>
      </c>
      <c r="P778" s="145"/>
      <c r="Q778" s="142"/>
      <c r="R778" s="142"/>
      <c r="S778" s="142"/>
    </row>
    <row r="779" spans="1:19" s="1" customFormat="1" ht="19.5" customHeight="1" x14ac:dyDescent="0.2">
      <c r="A779" s="133" t="s">
        <v>153</v>
      </c>
      <c r="B779" s="133" t="s">
        <v>266</v>
      </c>
      <c r="C779" s="133" t="s">
        <v>441</v>
      </c>
      <c r="D779" s="135">
        <v>42723</v>
      </c>
      <c r="E779" s="135" t="s">
        <v>747</v>
      </c>
      <c r="F779" s="40">
        <v>42736</v>
      </c>
      <c r="G779" s="40">
        <v>42916</v>
      </c>
      <c r="H779" s="133"/>
      <c r="I779" s="32">
        <v>1907.44</v>
      </c>
      <c r="J779" s="41" t="s">
        <v>25</v>
      </c>
      <c r="K779" s="41" t="s">
        <v>25</v>
      </c>
      <c r="L779" s="41" t="s">
        <v>25</v>
      </c>
      <c r="M779" s="32" t="s">
        <v>25</v>
      </c>
      <c r="N779" s="32" t="s">
        <v>25</v>
      </c>
      <c r="O779" s="31" t="s">
        <v>25</v>
      </c>
      <c r="P779" s="42"/>
      <c r="Q779" s="141">
        <f t="shared" si="262"/>
        <v>1.0248081197835843</v>
      </c>
      <c r="R779" s="141"/>
      <c r="S779" s="141"/>
    </row>
    <row r="780" spans="1:19" s="1" customFormat="1" ht="19.5" customHeight="1" x14ac:dyDescent="0.2">
      <c r="A780" s="137"/>
      <c r="B780" s="150"/>
      <c r="C780" s="150"/>
      <c r="D780" s="136"/>
      <c r="E780" s="136"/>
      <c r="F780" s="40">
        <v>42917</v>
      </c>
      <c r="G780" s="40">
        <v>43100</v>
      </c>
      <c r="H780" s="137"/>
      <c r="I780" s="32">
        <v>1954.76</v>
      </c>
      <c r="J780" s="41" t="s">
        <v>25</v>
      </c>
      <c r="K780" s="41" t="s">
        <v>25</v>
      </c>
      <c r="L780" s="41" t="s">
        <v>25</v>
      </c>
      <c r="M780" s="32" t="s">
        <v>25</v>
      </c>
      <c r="N780" s="32" t="s">
        <v>25</v>
      </c>
      <c r="O780" s="19" t="s">
        <v>25</v>
      </c>
      <c r="P780" s="42"/>
      <c r="Q780" s="142"/>
      <c r="R780" s="142"/>
      <c r="S780" s="142"/>
    </row>
    <row r="781" spans="1:19" s="1" customFormat="1" ht="19.5" customHeight="1" x14ac:dyDescent="0.2">
      <c r="A781" s="133" t="s">
        <v>153</v>
      </c>
      <c r="B781" s="133" t="s">
        <v>266</v>
      </c>
      <c r="C781" s="133" t="s">
        <v>441</v>
      </c>
      <c r="D781" s="135">
        <v>42723</v>
      </c>
      <c r="E781" s="135" t="s">
        <v>748</v>
      </c>
      <c r="F781" s="40">
        <v>42736</v>
      </c>
      <c r="G781" s="40">
        <v>42916</v>
      </c>
      <c r="H781" s="135"/>
      <c r="I781" s="39" t="s">
        <v>25</v>
      </c>
      <c r="J781" s="41" t="s">
        <v>25</v>
      </c>
      <c r="K781" s="41" t="s">
        <v>25</v>
      </c>
      <c r="L781" s="41" t="s">
        <v>25</v>
      </c>
      <c r="M781" s="32" t="s">
        <v>25</v>
      </c>
      <c r="N781" s="32" t="s">
        <v>25</v>
      </c>
      <c r="O781" s="32">
        <v>2206.67</v>
      </c>
      <c r="P781" s="133"/>
      <c r="Q781" s="141"/>
      <c r="R781" s="141">
        <f t="shared" si="263"/>
        <v>1.0340014592122972</v>
      </c>
      <c r="S781" s="141">
        <f t="shared" si="264"/>
        <v>0.98919768554534071</v>
      </c>
    </row>
    <row r="782" spans="1:19" s="1" customFormat="1" ht="19.5" customHeight="1" x14ac:dyDescent="0.2">
      <c r="A782" s="137"/>
      <c r="B782" s="150"/>
      <c r="C782" s="150"/>
      <c r="D782" s="136"/>
      <c r="E782" s="136"/>
      <c r="F782" s="40">
        <v>42917</v>
      </c>
      <c r="G782" s="40">
        <v>43100</v>
      </c>
      <c r="H782" s="136"/>
      <c r="I782" s="39" t="s">
        <v>25</v>
      </c>
      <c r="J782" s="41" t="s">
        <v>25</v>
      </c>
      <c r="K782" s="41" t="s">
        <v>25</v>
      </c>
      <c r="L782" s="41" t="s">
        <v>25</v>
      </c>
      <c r="M782" s="32" t="s">
        <v>25</v>
      </c>
      <c r="N782" s="32" t="s">
        <v>25</v>
      </c>
      <c r="O782" s="19">
        <v>2281.6999999999998</v>
      </c>
      <c r="P782" s="137"/>
      <c r="Q782" s="142"/>
      <c r="R782" s="142"/>
      <c r="S782" s="142"/>
    </row>
    <row r="783" spans="1:19" s="10" customFormat="1" ht="19.5" customHeight="1" x14ac:dyDescent="0.25">
      <c r="A783" s="46">
        <v>14</v>
      </c>
      <c r="B783" s="47" t="s">
        <v>229</v>
      </c>
      <c r="C783" s="8"/>
      <c r="D783" s="8"/>
      <c r="E783" s="8"/>
      <c r="F783" s="8"/>
      <c r="G783" s="8"/>
      <c r="H783" s="8"/>
      <c r="I783" s="8"/>
      <c r="J783" s="8"/>
      <c r="K783" s="8"/>
      <c r="L783" s="8"/>
      <c r="M783" s="9"/>
      <c r="N783" s="8"/>
      <c r="O783" s="8"/>
      <c r="P783" s="8"/>
      <c r="Q783" s="49"/>
      <c r="R783" s="49"/>
      <c r="S783" s="49"/>
    </row>
    <row r="784" spans="1:19" s="1" customFormat="1" ht="19.5" customHeight="1" x14ac:dyDescent="0.2">
      <c r="A784" s="133" t="s">
        <v>58</v>
      </c>
      <c r="B784" s="133" t="s">
        <v>267</v>
      </c>
      <c r="C784" s="133" t="s">
        <v>442</v>
      </c>
      <c r="D784" s="135">
        <v>42692</v>
      </c>
      <c r="E784" s="135" t="s">
        <v>723</v>
      </c>
      <c r="F784" s="40">
        <v>42736</v>
      </c>
      <c r="G784" s="40">
        <v>42916</v>
      </c>
      <c r="H784" s="133"/>
      <c r="I784" s="19">
        <v>3558.17</v>
      </c>
      <c r="J784" s="41" t="s">
        <v>25</v>
      </c>
      <c r="K784" s="41" t="s">
        <v>25</v>
      </c>
      <c r="L784" s="41" t="s">
        <v>25</v>
      </c>
      <c r="M784" s="41" t="s">
        <v>25</v>
      </c>
      <c r="N784" s="41" t="s">
        <v>25</v>
      </c>
      <c r="O784" s="41" t="s">
        <v>25</v>
      </c>
      <c r="P784" s="133" t="s">
        <v>79</v>
      </c>
      <c r="Q784" s="141">
        <f t="shared" ref="Q784:Q848" si="270">I785/I784</f>
        <v>1.0092547573612278</v>
      </c>
      <c r="R784" s="141"/>
      <c r="S784" s="141"/>
    </row>
    <row r="785" spans="1:19" s="1" customFormat="1" ht="19.5" customHeight="1" x14ac:dyDescent="0.2">
      <c r="A785" s="143"/>
      <c r="B785" s="143"/>
      <c r="C785" s="143"/>
      <c r="D785" s="136"/>
      <c r="E785" s="136"/>
      <c r="F785" s="40">
        <v>42917</v>
      </c>
      <c r="G785" s="40">
        <v>43100</v>
      </c>
      <c r="H785" s="137"/>
      <c r="I785" s="19">
        <v>3591.1</v>
      </c>
      <c r="J785" s="41" t="s">
        <v>25</v>
      </c>
      <c r="K785" s="41" t="s">
        <v>25</v>
      </c>
      <c r="L785" s="41" t="s">
        <v>25</v>
      </c>
      <c r="M785" s="41" t="s">
        <v>25</v>
      </c>
      <c r="N785" s="41" t="s">
        <v>25</v>
      </c>
      <c r="O785" s="41" t="s">
        <v>25</v>
      </c>
      <c r="P785" s="134" t="s">
        <v>33</v>
      </c>
      <c r="Q785" s="142"/>
      <c r="R785" s="142"/>
      <c r="S785" s="142"/>
    </row>
    <row r="786" spans="1:19" s="1" customFormat="1" ht="19.5" customHeight="1" x14ac:dyDescent="0.2">
      <c r="A786" s="144"/>
      <c r="B786" s="144"/>
      <c r="C786" s="144"/>
      <c r="D786" s="135">
        <v>42723</v>
      </c>
      <c r="E786" s="135" t="s">
        <v>724</v>
      </c>
      <c r="F786" s="40">
        <v>42736</v>
      </c>
      <c r="G786" s="40">
        <v>42916</v>
      </c>
      <c r="H786" s="77"/>
      <c r="I786" s="19" t="s">
        <v>25</v>
      </c>
      <c r="J786" s="41" t="s">
        <v>25</v>
      </c>
      <c r="K786" s="41" t="s">
        <v>25</v>
      </c>
      <c r="L786" s="41" t="s">
        <v>25</v>
      </c>
      <c r="M786" s="41" t="s">
        <v>25</v>
      </c>
      <c r="N786" s="41" t="s">
        <v>25</v>
      </c>
      <c r="O786" s="19">
        <v>2108.0300000000002</v>
      </c>
      <c r="P786" s="144"/>
      <c r="Q786" s="141"/>
      <c r="R786" s="141">
        <f t="shared" ref="R786:R850" si="271">O787/O786</f>
        <v>1.0339985673828169</v>
      </c>
      <c r="S786" s="141">
        <f>O787/(I785)</f>
        <v>0.60697279385146607</v>
      </c>
    </row>
    <row r="787" spans="1:19" s="1" customFormat="1" ht="19.5" customHeight="1" x14ac:dyDescent="0.2">
      <c r="A787" s="145"/>
      <c r="B787" s="145"/>
      <c r="C787" s="145"/>
      <c r="D787" s="136"/>
      <c r="E787" s="136"/>
      <c r="F787" s="40">
        <v>42917</v>
      </c>
      <c r="G787" s="40">
        <v>43100</v>
      </c>
      <c r="H787" s="77"/>
      <c r="I787" s="19" t="s">
        <v>25</v>
      </c>
      <c r="J787" s="41" t="s">
        <v>25</v>
      </c>
      <c r="K787" s="41" t="s">
        <v>25</v>
      </c>
      <c r="L787" s="41" t="s">
        <v>25</v>
      </c>
      <c r="M787" s="41" t="s">
        <v>25</v>
      </c>
      <c r="N787" s="41" t="s">
        <v>25</v>
      </c>
      <c r="O787" s="19">
        <v>2179.6999999999998</v>
      </c>
      <c r="P787" s="145"/>
      <c r="Q787" s="142"/>
      <c r="R787" s="142"/>
      <c r="S787" s="142"/>
    </row>
    <row r="788" spans="1:19" s="1" customFormat="1" ht="19.5" customHeight="1" x14ac:dyDescent="0.2">
      <c r="A788" s="133" t="s">
        <v>58</v>
      </c>
      <c r="B788" s="133" t="s">
        <v>267</v>
      </c>
      <c r="C788" s="133" t="s">
        <v>156</v>
      </c>
      <c r="D788" s="135">
        <v>42327</v>
      </c>
      <c r="E788" s="135" t="s">
        <v>565</v>
      </c>
      <c r="F788" s="40">
        <v>42736</v>
      </c>
      <c r="G788" s="40">
        <v>42916</v>
      </c>
      <c r="H788" s="133"/>
      <c r="I788" s="19">
        <v>2416.6</v>
      </c>
      <c r="J788" s="41" t="s">
        <v>25</v>
      </c>
      <c r="K788" s="41" t="s">
        <v>25</v>
      </c>
      <c r="L788" s="41" t="s">
        <v>25</v>
      </c>
      <c r="M788" s="41" t="s">
        <v>25</v>
      </c>
      <c r="N788" s="41" t="s">
        <v>25</v>
      </c>
      <c r="O788" s="41" t="s">
        <v>25</v>
      </c>
      <c r="P788" s="36"/>
      <c r="Q788" s="141">
        <f t="shared" si="270"/>
        <v>1.0305842919804686</v>
      </c>
      <c r="R788" s="141"/>
      <c r="S788" s="141"/>
    </row>
    <row r="789" spans="1:19" s="1" customFormat="1" ht="19.5" customHeight="1" x14ac:dyDescent="0.2">
      <c r="A789" s="143"/>
      <c r="B789" s="143"/>
      <c r="C789" s="143"/>
      <c r="D789" s="136"/>
      <c r="E789" s="136"/>
      <c r="F789" s="40">
        <v>42917</v>
      </c>
      <c r="G789" s="40">
        <v>43100</v>
      </c>
      <c r="H789" s="137"/>
      <c r="I789" s="19">
        <v>2490.5100000000002</v>
      </c>
      <c r="J789" s="41" t="s">
        <v>25</v>
      </c>
      <c r="K789" s="41" t="s">
        <v>25</v>
      </c>
      <c r="L789" s="41" t="s">
        <v>25</v>
      </c>
      <c r="M789" s="41" t="s">
        <v>25</v>
      </c>
      <c r="N789" s="41" t="s">
        <v>25</v>
      </c>
      <c r="O789" s="41" t="s">
        <v>25</v>
      </c>
      <c r="P789" s="36"/>
      <c r="Q789" s="142"/>
      <c r="R789" s="142"/>
      <c r="S789" s="142"/>
    </row>
    <row r="790" spans="1:19" s="1" customFormat="1" ht="19.5" customHeight="1" x14ac:dyDescent="0.2">
      <c r="A790" s="144"/>
      <c r="B790" s="144"/>
      <c r="C790" s="144"/>
      <c r="D790" s="135">
        <v>42723</v>
      </c>
      <c r="E790" s="135" t="s">
        <v>724</v>
      </c>
      <c r="F790" s="40">
        <v>42736</v>
      </c>
      <c r="G790" s="40">
        <v>42916</v>
      </c>
      <c r="H790" s="77"/>
      <c r="I790" s="19" t="s">
        <v>25</v>
      </c>
      <c r="J790" s="41" t="s">
        <v>25</v>
      </c>
      <c r="K790" s="41" t="s">
        <v>25</v>
      </c>
      <c r="L790" s="41" t="s">
        <v>25</v>
      </c>
      <c r="M790" s="41" t="s">
        <v>25</v>
      </c>
      <c r="N790" s="41" t="s">
        <v>25</v>
      </c>
      <c r="O790" s="19">
        <v>2195.06</v>
      </c>
      <c r="P790" s="36"/>
      <c r="Q790" s="141"/>
      <c r="R790" s="141">
        <f t="shared" si="271"/>
        <v>1.0339990706404381</v>
      </c>
      <c r="S790" s="141">
        <f t="shared" ref="S790:S840" si="272">O791/(I789*1.18)</f>
        <v>0.77231816041490109</v>
      </c>
    </row>
    <row r="791" spans="1:19" s="1" customFormat="1" ht="19.5" customHeight="1" x14ac:dyDescent="0.2">
      <c r="A791" s="145"/>
      <c r="B791" s="145"/>
      <c r="C791" s="145"/>
      <c r="D791" s="136"/>
      <c r="E791" s="136"/>
      <c r="F791" s="40">
        <v>42917</v>
      </c>
      <c r="G791" s="40">
        <v>43100</v>
      </c>
      <c r="H791" s="77"/>
      <c r="I791" s="19" t="s">
        <v>25</v>
      </c>
      <c r="J791" s="41" t="s">
        <v>25</v>
      </c>
      <c r="K791" s="41" t="s">
        <v>25</v>
      </c>
      <c r="L791" s="41" t="s">
        <v>25</v>
      </c>
      <c r="M791" s="41" t="s">
        <v>25</v>
      </c>
      <c r="N791" s="41" t="s">
        <v>25</v>
      </c>
      <c r="O791" s="19">
        <v>2269.69</v>
      </c>
      <c r="P791" s="36"/>
      <c r="Q791" s="142"/>
      <c r="R791" s="142"/>
      <c r="S791" s="142"/>
    </row>
    <row r="792" spans="1:19" s="1" customFormat="1" ht="19.5" customHeight="1" x14ac:dyDescent="0.2">
      <c r="A792" s="133" t="s">
        <v>58</v>
      </c>
      <c r="B792" s="133" t="s">
        <v>268</v>
      </c>
      <c r="C792" s="133" t="s">
        <v>157</v>
      </c>
      <c r="D792" s="135">
        <v>42327</v>
      </c>
      <c r="E792" s="135" t="s">
        <v>566</v>
      </c>
      <c r="F792" s="40">
        <v>42736</v>
      </c>
      <c r="G792" s="40">
        <v>42916</v>
      </c>
      <c r="H792" s="133" t="s">
        <v>725</v>
      </c>
      <c r="I792" s="19">
        <v>2525.9499999999998</v>
      </c>
      <c r="J792" s="41" t="s">
        <v>25</v>
      </c>
      <c r="K792" s="41" t="s">
        <v>25</v>
      </c>
      <c r="L792" s="41" t="s">
        <v>25</v>
      </c>
      <c r="M792" s="41" t="s">
        <v>25</v>
      </c>
      <c r="N792" s="41" t="s">
        <v>25</v>
      </c>
      <c r="O792" s="41" t="s">
        <v>25</v>
      </c>
      <c r="P792" s="133" t="s">
        <v>443</v>
      </c>
      <c r="Q792" s="141">
        <f t="shared" si="270"/>
        <v>1.0007403155248522</v>
      </c>
      <c r="R792" s="141"/>
      <c r="S792" s="141"/>
    </row>
    <row r="793" spans="1:19" s="1" customFormat="1" ht="19.5" customHeight="1" x14ac:dyDescent="0.2">
      <c r="A793" s="143"/>
      <c r="B793" s="143"/>
      <c r="C793" s="143"/>
      <c r="D793" s="136"/>
      <c r="E793" s="136"/>
      <c r="F793" s="40">
        <v>42917</v>
      </c>
      <c r="G793" s="40">
        <v>43100</v>
      </c>
      <c r="H793" s="137"/>
      <c r="I793" s="19">
        <v>2527.8200000000002</v>
      </c>
      <c r="J793" s="41" t="s">
        <v>25</v>
      </c>
      <c r="K793" s="41" t="s">
        <v>25</v>
      </c>
      <c r="L793" s="41" t="s">
        <v>25</v>
      </c>
      <c r="M793" s="41" t="s">
        <v>25</v>
      </c>
      <c r="N793" s="41" t="s">
        <v>25</v>
      </c>
      <c r="O793" s="41" t="s">
        <v>25</v>
      </c>
      <c r="P793" s="143"/>
      <c r="Q793" s="142"/>
      <c r="R793" s="142"/>
      <c r="S793" s="142"/>
    </row>
    <row r="794" spans="1:19" s="1" customFormat="1" ht="19.5" customHeight="1" x14ac:dyDescent="0.2">
      <c r="A794" s="144"/>
      <c r="B794" s="144"/>
      <c r="C794" s="144"/>
      <c r="D794" s="135">
        <v>42723</v>
      </c>
      <c r="E794" s="135" t="s">
        <v>724</v>
      </c>
      <c r="F794" s="40">
        <v>42736</v>
      </c>
      <c r="G794" s="40">
        <v>42916</v>
      </c>
      <c r="H794" s="77"/>
      <c r="I794" s="19" t="s">
        <v>25</v>
      </c>
      <c r="J794" s="41" t="s">
        <v>25</v>
      </c>
      <c r="K794" s="41" t="s">
        <v>25</v>
      </c>
      <c r="L794" s="41" t="s">
        <v>25</v>
      </c>
      <c r="M794" s="41" t="s">
        <v>25</v>
      </c>
      <c r="N794" s="41" t="s">
        <v>25</v>
      </c>
      <c r="O794" s="19">
        <v>2108.0300000000002</v>
      </c>
      <c r="P794" s="144"/>
      <c r="Q794" s="141"/>
      <c r="R794" s="141">
        <f t="shared" si="271"/>
        <v>1.0339985673828169</v>
      </c>
      <c r="S794" s="141">
        <f t="shared" si="272"/>
        <v>0.73074957466532753</v>
      </c>
    </row>
    <row r="795" spans="1:19" s="1" customFormat="1" ht="19.5" customHeight="1" x14ac:dyDescent="0.2">
      <c r="A795" s="145"/>
      <c r="B795" s="145"/>
      <c r="C795" s="145"/>
      <c r="D795" s="136"/>
      <c r="E795" s="136"/>
      <c r="F795" s="40">
        <v>42917</v>
      </c>
      <c r="G795" s="40">
        <v>43100</v>
      </c>
      <c r="H795" s="77"/>
      <c r="I795" s="19" t="s">
        <v>25</v>
      </c>
      <c r="J795" s="41" t="s">
        <v>25</v>
      </c>
      <c r="K795" s="41" t="s">
        <v>25</v>
      </c>
      <c r="L795" s="41" t="s">
        <v>25</v>
      </c>
      <c r="M795" s="41" t="s">
        <v>25</v>
      </c>
      <c r="N795" s="41" t="s">
        <v>25</v>
      </c>
      <c r="O795" s="19">
        <v>2179.6999999999998</v>
      </c>
      <c r="P795" s="145"/>
      <c r="Q795" s="142"/>
      <c r="R795" s="142"/>
      <c r="S795" s="142"/>
    </row>
    <row r="796" spans="1:19" s="1" customFormat="1" ht="22.5" customHeight="1" x14ac:dyDescent="0.2">
      <c r="A796" s="133" t="s">
        <v>58</v>
      </c>
      <c r="B796" s="133" t="s">
        <v>444</v>
      </c>
      <c r="C796" s="133" t="s">
        <v>445</v>
      </c>
      <c r="D796" s="135">
        <v>42334</v>
      </c>
      <c r="E796" s="135" t="s">
        <v>570</v>
      </c>
      <c r="F796" s="40">
        <v>42736</v>
      </c>
      <c r="G796" s="40">
        <v>42916</v>
      </c>
      <c r="H796" s="133" t="s">
        <v>726</v>
      </c>
      <c r="I796" s="32">
        <v>4181.8900000000003</v>
      </c>
      <c r="J796" s="41" t="s">
        <v>25</v>
      </c>
      <c r="K796" s="41" t="s">
        <v>25</v>
      </c>
      <c r="L796" s="41" t="s">
        <v>25</v>
      </c>
      <c r="M796" s="41" t="s">
        <v>25</v>
      </c>
      <c r="N796" s="41" t="s">
        <v>25</v>
      </c>
      <c r="O796" s="41" t="s">
        <v>25</v>
      </c>
      <c r="P796" s="42"/>
      <c r="Q796" s="141">
        <f t="shared" si="270"/>
        <v>1.0008465072012893</v>
      </c>
      <c r="R796" s="141"/>
      <c r="S796" s="141"/>
    </row>
    <row r="797" spans="1:19" s="1" customFormat="1" ht="21.75" customHeight="1" x14ac:dyDescent="0.2">
      <c r="A797" s="143"/>
      <c r="B797" s="143"/>
      <c r="C797" s="143"/>
      <c r="D797" s="136"/>
      <c r="E797" s="136"/>
      <c r="F797" s="40">
        <v>42917</v>
      </c>
      <c r="G797" s="40">
        <v>43100</v>
      </c>
      <c r="H797" s="137"/>
      <c r="I797" s="32">
        <v>4185.43</v>
      </c>
      <c r="J797" s="41" t="s">
        <v>25</v>
      </c>
      <c r="K797" s="41" t="s">
        <v>25</v>
      </c>
      <c r="L797" s="41" t="s">
        <v>25</v>
      </c>
      <c r="M797" s="41" t="s">
        <v>25</v>
      </c>
      <c r="N797" s="41" t="s">
        <v>25</v>
      </c>
      <c r="O797" s="41" t="s">
        <v>25</v>
      </c>
      <c r="P797" s="42"/>
      <c r="Q797" s="142"/>
      <c r="R797" s="142"/>
      <c r="S797" s="142"/>
    </row>
    <row r="798" spans="1:19" s="1" customFormat="1" ht="27" customHeight="1" x14ac:dyDescent="0.2">
      <c r="A798" s="144"/>
      <c r="B798" s="144"/>
      <c r="C798" s="144"/>
      <c r="D798" s="135">
        <v>42723</v>
      </c>
      <c r="E798" s="135" t="s">
        <v>724</v>
      </c>
      <c r="F798" s="40">
        <v>42736</v>
      </c>
      <c r="G798" s="40">
        <v>42916</v>
      </c>
      <c r="H798" s="77"/>
      <c r="I798" s="19" t="s">
        <v>25</v>
      </c>
      <c r="J798" s="41" t="s">
        <v>25</v>
      </c>
      <c r="K798" s="41" t="s">
        <v>25</v>
      </c>
      <c r="L798" s="41" t="s">
        <v>25</v>
      </c>
      <c r="M798" s="41" t="s">
        <v>25</v>
      </c>
      <c r="N798" s="41" t="s">
        <v>25</v>
      </c>
      <c r="O798" s="32">
        <v>2146.36</v>
      </c>
      <c r="P798" s="42"/>
      <c r="Q798" s="141"/>
      <c r="R798" s="141">
        <f t="shared" si="271"/>
        <v>1.0340017518030526</v>
      </c>
      <c r="S798" s="141">
        <f t="shared" si="272"/>
        <v>0.449367594290071</v>
      </c>
    </row>
    <row r="799" spans="1:19" s="1" customFormat="1" ht="22.5" customHeight="1" x14ac:dyDescent="0.2">
      <c r="A799" s="145"/>
      <c r="B799" s="145"/>
      <c r="C799" s="145"/>
      <c r="D799" s="136"/>
      <c r="E799" s="136"/>
      <c r="F799" s="40">
        <v>42917</v>
      </c>
      <c r="G799" s="40">
        <v>43100</v>
      </c>
      <c r="H799" s="77"/>
      <c r="I799" s="19" t="s">
        <v>25</v>
      </c>
      <c r="J799" s="41" t="s">
        <v>25</v>
      </c>
      <c r="K799" s="41" t="s">
        <v>25</v>
      </c>
      <c r="L799" s="41" t="s">
        <v>25</v>
      </c>
      <c r="M799" s="41" t="s">
        <v>25</v>
      </c>
      <c r="N799" s="41" t="s">
        <v>25</v>
      </c>
      <c r="O799" s="32">
        <v>2219.34</v>
      </c>
      <c r="P799" s="42"/>
      <c r="Q799" s="142"/>
      <c r="R799" s="142"/>
      <c r="S799" s="142"/>
    </row>
    <row r="800" spans="1:19" s="1" customFormat="1" ht="19.5" customHeight="1" x14ac:dyDescent="0.2">
      <c r="A800" s="133" t="s">
        <v>58</v>
      </c>
      <c r="B800" s="133" t="s">
        <v>269</v>
      </c>
      <c r="C800" s="133" t="s">
        <v>446</v>
      </c>
      <c r="D800" s="135">
        <v>42338</v>
      </c>
      <c r="E800" s="135" t="s">
        <v>727</v>
      </c>
      <c r="F800" s="40">
        <v>42736</v>
      </c>
      <c r="G800" s="40">
        <v>42916</v>
      </c>
      <c r="H800" s="133" t="s">
        <v>728</v>
      </c>
      <c r="I800" s="32">
        <v>2754.42</v>
      </c>
      <c r="J800" s="41" t="s">
        <v>25</v>
      </c>
      <c r="K800" s="41" t="s">
        <v>25</v>
      </c>
      <c r="L800" s="41" t="s">
        <v>25</v>
      </c>
      <c r="M800" s="41" t="s">
        <v>25</v>
      </c>
      <c r="N800" s="41" t="s">
        <v>25</v>
      </c>
      <c r="O800" s="41" t="s">
        <v>25</v>
      </c>
      <c r="P800" s="42"/>
      <c r="Q800" s="141">
        <f t="shared" si="270"/>
        <v>1.00275557104581</v>
      </c>
      <c r="R800" s="141"/>
      <c r="S800" s="141"/>
    </row>
    <row r="801" spans="1:19" s="1" customFormat="1" ht="19.5" customHeight="1" x14ac:dyDescent="0.2">
      <c r="A801" s="143"/>
      <c r="B801" s="143"/>
      <c r="C801" s="143"/>
      <c r="D801" s="136"/>
      <c r="E801" s="136"/>
      <c r="F801" s="40">
        <v>42917</v>
      </c>
      <c r="G801" s="40">
        <v>43100</v>
      </c>
      <c r="H801" s="137"/>
      <c r="I801" s="32">
        <v>2762.01</v>
      </c>
      <c r="J801" s="41" t="s">
        <v>25</v>
      </c>
      <c r="K801" s="41" t="s">
        <v>25</v>
      </c>
      <c r="L801" s="41" t="s">
        <v>25</v>
      </c>
      <c r="M801" s="41" t="s">
        <v>25</v>
      </c>
      <c r="N801" s="41" t="s">
        <v>25</v>
      </c>
      <c r="O801" s="41" t="s">
        <v>25</v>
      </c>
      <c r="P801" s="42"/>
      <c r="Q801" s="142"/>
      <c r="R801" s="142"/>
      <c r="S801" s="142"/>
    </row>
    <row r="802" spans="1:19" s="1" customFormat="1" ht="19.5" customHeight="1" x14ac:dyDescent="0.2">
      <c r="A802" s="144"/>
      <c r="B802" s="144"/>
      <c r="C802" s="144"/>
      <c r="D802" s="135">
        <v>42723</v>
      </c>
      <c r="E802" s="135" t="s">
        <v>724</v>
      </c>
      <c r="F802" s="40">
        <v>42736</v>
      </c>
      <c r="G802" s="40">
        <v>42916</v>
      </c>
      <c r="H802" s="77"/>
      <c r="I802" s="19" t="s">
        <v>25</v>
      </c>
      <c r="J802" s="41" t="s">
        <v>25</v>
      </c>
      <c r="K802" s="41" t="s">
        <v>25</v>
      </c>
      <c r="L802" s="41" t="s">
        <v>25</v>
      </c>
      <c r="M802" s="41" t="s">
        <v>25</v>
      </c>
      <c r="N802" s="41" t="s">
        <v>25</v>
      </c>
      <c r="O802" s="32">
        <v>2108.0300000000002</v>
      </c>
      <c r="P802" s="42"/>
      <c r="Q802" s="141"/>
      <c r="R802" s="141">
        <f t="shared" si="271"/>
        <v>1.0349995019046216</v>
      </c>
      <c r="S802" s="141">
        <f t="shared" si="272"/>
        <v>0.66943694100446005</v>
      </c>
    </row>
    <row r="803" spans="1:19" s="1" customFormat="1" ht="19.5" customHeight="1" x14ac:dyDescent="0.2">
      <c r="A803" s="145"/>
      <c r="B803" s="145"/>
      <c r="C803" s="145"/>
      <c r="D803" s="136"/>
      <c r="E803" s="136"/>
      <c r="F803" s="40">
        <v>42917</v>
      </c>
      <c r="G803" s="40">
        <v>43100</v>
      </c>
      <c r="H803" s="77"/>
      <c r="I803" s="19" t="s">
        <v>25</v>
      </c>
      <c r="J803" s="32" t="s">
        <v>25</v>
      </c>
      <c r="K803" s="32" t="s">
        <v>25</v>
      </c>
      <c r="L803" s="32" t="s">
        <v>25</v>
      </c>
      <c r="M803" s="32" t="s">
        <v>25</v>
      </c>
      <c r="N803" s="32" t="s">
        <v>25</v>
      </c>
      <c r="O803" s="32">
        <v>2181.81</v>
      </c>
      <c r="P803" s="42"/>
      <c r="Q803" s="142"/>
      <c r="R803" s="142"/>
      <c r="S803" s="142"/>
    </row>
    <row r="804" spans="1:19" s="1" customFormat="1" ht="19.5" customHeight="1" x14ac:dyDescent="0.2">
      <c r="A804" s="133" t="s">
        <v>58</v>
      </c>
      <c r="B804" s="133" t="s">
        <v>270</v>
      </c>
      <c r="C804" s="133" t="s">
        <v>441</v>
      </c>
      <c r="D804" s="135">
        <v>42723</v>
      </c>
      <c r="E804" s="135" t="s">
        <v>747</v>
      </c>
      <c r="F804" s="40">
        <v>42736</v>
      </c>
      <c r="G804" s="40">
        <v>42916</v>
      </c>
      <c r="H804" s="133"/>
      <c r="I804" s="32">
        <v>1907.44</v>
      </c>
      <c r="J804" s="32" t="s">
        <v>25</v>
      </c>
      <c r="K804" s="32" t="s">
        <v>25</v>
      </c>
      <c r="L804" s="32" t="s">
        <v>25</v>
      </c>
      <c r="M804" s="32" t="s">
        <v>25</v>
      </c>
      <c r="N804" s="32" t="s">
        <v>25</v>
      </c>
      <c r="O804" s="31" t="s">
        <v>25</v>
      </c>
      <c r="P804" s="42"/>
      <c r="Q804" s="141">
        <f t="shared" si="270"/>
        <v>1.0248081197835843</v>
      </c>
      <c r="R804" s="141"/>
      <c r="S804" s="141"/>
    </row>
    <row r="805" spans="1:19" s="1" customFormat="1" ht="19.5" customHeight="1" x14ac:dyDescent="0.2">
      <c r="A805" s="150"/>
      <c r="B805" s="150"/>
      <c r="C805" s="150"/>
      <c r="D805" s="136"/>
      <c r="E805" s="136"/>
      <c r="F805" s="40">
        <v>42917</v>
      </c>
      <c r="G805" s="40">
        <v>43100</v>
      </c>
      <c r="H805" s="137"/>
      <c r="I805" s="32">
        <v>1954.76</v>
      </c>
      <c r="J805" s="32" t="s">
        <v>25</v>
      </c>
      <c r="K805" s="32" t="s">
        <v>25</v>
      </c>
      <c r="L805" s="32" t="s">
        <v>25</v>
      </c>
      <c r="M805" s="32" t="s">
        <v>25</v>
      </c>
      <c r="N805" s="32" t="s">
        <v>25</v>
      </c>
      <c r="O805" s="32" t="s">
        <v>25</v>
      </c>
      <c r="P805" s="42"/>
      <c r="Q805" s="142"/>
      <c r="R805" s="142"/>
      <c r="S805" s="142"/>
    </row>
    <row r="806" spans="1:19" s="1" customFormat="1" ht="19.5" customHeight="1" x14ac:dyDescent="0.2">
      <c r="A806" s="133" t="s">
        <v>58</v>
      </c>
      <c r="B806" s="133" t="s">
        <v>270</v>
      </c>
      <c r="C806" s="133" t="s">
        <v>441</v>
      </c>
      <c r="D806" s="135">
        <v>42723</v>
      </c>
      <c r="E806" s="135" t="s">
        <v>748</v>
      </c>
      <c r="F806" s="40">
        <v>42736</v>
      </c>
      <c r="G806" s="40">
        <v>42916</v>
      </c>
      <c r="H806" s="135"/>
      <c r="I806" s="39" t="s">
        <v>25</v>
      </c>
      <c r="J806" s="32" t="s">
        <v>25</v>
      </c>
      <c r="K806" s="32" t="s">
        <v>25</v>
      </c>
      <c r="L806" s="32" t="s">
        <v>25</v>
      </c>
      <c r="M806" s="32" t="s">
        <v>25</v>
      </c>
      <c r="N806" s="32" t="s">
        <v>25</v>
      </c>
      <c r="O806" s="19">
        <v>2108.0300000000002</v>
      </c>
      <c r="P806" s="42"/>
      <c r="Q806" s="141"/>
      <c r="R806" s="141">
        <f t="shared" si="271"/>
        <v>1.0339985673828169</v>
      </c>
      <c r="S806" s="141">
        <f t="shared" si="272"/>
        <v>0.94497707638303863</v>
      </c>
    </row>
    <row r="807" spans="1:19" s="1" customFormat="1" ht="19.5" customHeight="1" x14ac:dyDescent="0.2">
      <c r="A807" s="150"/>
      <c r="B807" s="150"/>
      <c r="C807" s="150"/>
      <c r="D807" s="136"/>
      <c r="E807" s="136"/>
      <c r="F807" s="40">
        <v>42917</v>
      </c>
      <c r="G807" s="40">
        <v>43100</v>
      </c>
      <c r="H807" s="136"/>
      <c r="I807" s="39" t="s">
        <v>25</v>
      </c>
      <c r="J807" s="32" t="s">
        <v>25</v>
      </c>
      <c r="K807" s="32" t="s">
        <v>25</v>
      </c>
      <c r="L807" s="32" t="s">
        <v>25</v>
      </c>
      <c r="M807" s="32" t="s">
        <v>25</v>
      </c>
      <c r="N807" s="32" t="s">
        <v>25</v>
      </c>
      <c r="O807" s="19">
        <v>2179.6999999999998</v>
      </c>
      <c r="P807" s="42"/>
      <c r="Q807" s="142"/>
      <c r="R807" s="142"/>
      <c r="S807" s="142"/>
    </row>
    <row r="808" spans="1:19" s="1" customFormat="1" ht="19.5" customHeight="1" x14ac:dyDescent="0.2">
      <c r="A808" s="133" t="s">
        <v>58</v>
      </c>
      <c r="B808" s="133" t="s">
        <v>271</v>
      </c>
      <c r="C808" s="133" t="s">
        <v>441</v>
      </c>
      <c r="D808" s="135">
        <v>42723</v>
      </c>
      <c r="E808" s="135" t="s">
        <v>747</v>
      </c>
      <c r="F808" s="40">
        <v>42736</v>
      </c>
      <c r="G808" s="40">
        <v>42916</v>
      </c>
      <c r="H808" s="133"/>
      <c r="I808" s="32">
        <v>1907.44</v>
      </c>
      <c r="J808" s="32" t="s">
        <v>25</v>
      </c>
      <c r="K808" s="32" t="s">
        <v>25</v>
      </c>
      <c r="L808" s="32" t="s">
        <v>25</v>
      </c>
      <c r="M808" s="32" t="s">
        <v>25</v>
      </c>
      <c r="N808" s="32" t="s">
        <v>25</v>
      </c>
      <c r="O808" s="61" t="s">
        <v>25</v>
      </c>
      <c r="P808" s="42"/>
      <c r="Q808" s="141">
        <f t="shared" si="270"/>
        <v>1.0248081197835843</v>
      </c>
      <c r="R808" s="141"/>
      <c r="S808" s="141"/>
    </row>
    <row r="809" spans="1:19" s="1" customFormat="1" ht="19.5" customHeight="1" x14ac:dyDescent="0.2">
      <c r="A809" s="150"/>
      <c r="B809" s="150"/>
      <c r="C809" s="150"/>
      <c r="D809" s="136"/>
      <c r="E809" s="136"/>
      <c r="F809" s="40">
        <v>42917</v>
      </c>
      <c r="G809" s="40">
        <v>43100</v>
      </c>
      <c r="H809" s="137"/>
      <c r="I809" s="32">
        <v>1954.76</v>
      </c>
      <c r="J809" s="32" t="s">
        <v>25</v>
      </c>
      <c r="K809" s="32" t="s">
        <v>25</v>
      </c>
      <c r="L809" s="32" t="s">
        <v>25</v>
      </c>
      <c r="M809" s="32" t="s">
        <v>25</v>
      </c>
      <c r="N809" s="32" t="s">
        <v>25</v>
      </c>
      <c r="O809" s="19" t="s">
        <v>25</v>
      </c>
      <c r="P809" s="42"/>
      <c r="Q809" s="142"/>
      <c r="R809" s="142"/>
      <c r="S809" s="142"/>
    </row>
    <row r="810" spans="1:19" s="1" customFormat="1" ht="19.5" customHeight="1" x14ac:dyDescent="0.2">
      <c r="A810" s="133" t="s">
        <v>58</v>
      </c>
      <c r="B810" s="133" t="s">
        <v>271</v>
      </c>
      <c r="C810" s="133" t="s">
        <v>441</v>
      </c>
      <c r="D810" s="135">
        <v>42723</v>
      </c>
      <c r="E810" s="135" t="s">
        <v>748</v>
      </c>
      <c r="F810" s="40">
        <v>42736</v>
      </c>
      <c r="G810" s="40">
        <v>42916</v>
      </c>
      <c r="H810" s="135"/>
      <c r="I810" s="39" t="s">
        <v>25</v>
      </c>
      <c r="J810" s="32" t="s">
        <v>25</v>
      </c>
      <c r="K810" s="32" t="s">
        <v>25</v>
      </c>
      <c r="L810" s="32" t="s">
        <v>25</v>
      </c>
      <c r="M810" s="32" t="s">
        <v>25</v>
      </c>
      <c r="N810" s="32" t="s">
        <v>25</v>
      </c>
      <c r="O810" s="19">
        <v>2108.0300000000002</v>
      </c>
      <c r="P810" s="42"/>
      <c r="Q810" s="141"/>
      <c r="R810" s="141">
        <f t="shared" si="271"/>
        <v>1.0339985673828169</v>
      </c>
      <c r="S810" s="141">
        <f t="shared" si="272"/>
        <v>0.94497707638303863</v>
      </c>
    </row>
    <row r="811" spans="1:19" s="1" customFormat="1" ht="19.5" customHeight="1" x14ac:dyDescent="0.2">
      <c r="A811" s="150"/>
      <c r="B811" s="150"/>
      <c r="C811" s="150"/>
      <c r="D811" s="136"/>
      <c r="E811" s="136"/>
      <c r="F811" s="40">
        <v>42917</v>
      </c>
      <c r="G811" s="40">
        <v>43100</v>
      </c>
      <c r="H811" s="136"/>
      <c r="I811" s="39" t="s">
        <v>25</v>
      </c>
      <c r="J811" s="32" t="s">
        <v>25</v>
      </c>
      <c r="K811" s="32" t="s">
        <v>25</v>
      </c>
      <c r="L811" s="32" t="s">
        <v>25</v>
      </c>
      <c r="M811" s="32" t="s">
        <v>25</v>
      </c>
      <c r="N811" s="32" t="s">
        <v>25</v>
      </c>
      <c r="O811" s="19">
        <v>2179.6999999999998</v>
      </c>
      <c r="P811" s="42"/>
      <c r="Q811" s="142"/>
      <c r="R811" s="142"/>
      <c r="S811" s="142"/>
    </row>
    <row r="812" spans="1:19" s="1" customFormat="1" ht="19.5" customHeight="1" x14ac:dyDescent="0.2">
      <c r="A812" s="133" t="s">
        <v>58</v>
      </c>
      <c r="B812" s="133" t="s">
        <v>267</v>
      </c>
      <c r="C812" s="133" t="s">
        <v>441</v>
      </c>
      <c r="D812" s="135">
        <v>42723</v>
      </c>
      <c r="E812" s="135" t="s">
        <v>747</v>
      </c>
      <c r="F812" s="40">
        <v>42736</v>
      </c>
      <c r="G812" s="40">
        <v>42916</v>
      </c>
      <c r="H812" s="133"/>
      <c r="I812" s="32">
        <v>1907.44</v>
      </c>
      <c r="J812" s="32" t="s">
        <v>25</v>
      </c>
      <c r="K812" s="32" t="s">
        <v>25</v>
      </c>
      <c r="L812" s="32" t="s">
        <v>25</v>
      </c>
      <c r="M812" s="32" t="s">
        <v>25</v>
      </c>
      <c r="N812" s="32" t="s">
        <v>25</v>
      </c>
      <c r="O812" s="19" t="s">
        <v>25</v>
      </c>
      <c r="P812" s="42"/>
      <c r="Q812" s="141">
        <f t="shared" ref="Q812" si="273">I813/I812</f>
        <v>1.0248081197835843</v>
      </c>
      <c r="R812" s="141"/>
      <c r="S812" s="141"/>
    </row>
    <row r="813" spans="1:19" s="1" customFormat="1" ht="19.5" customHeight="1" x14ac:dyDescent="0.2">
      <c r="A813" s="150"/>
      <c r="B813" s="150"/>
      <c r="C813" s="150"/>
      <c r="D813" s="136"/>
      <c r="E813" s="136"/>
      <c r="F813" s="40">
        <v>42917</v>
      </c>
      <c r="G813" s="40">
        <v>43100</v>
      </c>
      <c r="H813" s="137"/>
      <c r="I813" s="32">
        <v>1954.76</v>
      </c>
      <c r="J813" s="32" t="s">
        <v>25</v>
      </c>
      <c r="K813" s="32" t="s">
        <v>25</v>
      </c>
      <c r="L813" s="32" t="s">
        <v>25</v>
      </c>
      <c r="M813" s="32" t="s">
        <v>25</v>
      </c>
      <c r="N813" s="32" t="s">
        <v>25</v>
      </c>
      <c r="O813" s="19" t="s">
        <v>25</v>
      </c>
      <c r="P813" s="42"/>
      <c r="Q813" s="142"/>
      <c r="R813" s="142"/>
      <c r="S813" s="142"/>
    </row>
    <row r="814" spans="1:19" s="1" customFormat="1" ht="19.5" customHeight="1" x14ac:dyDescent="0.2">
      <c r="A814" s="133" t="s">
        <v>58</v>
      </c>
      <c r="B814" s="133" t="s">
        <v>267</v>
      </c>
      <c r="C814" s="133" t="s">
        <v>441</v>
      </c>
      <c r="D814" s="135">
        <v>42723</v>
      </c>
      <c r="E814" s="135" t="s">
        <v>748</v>
      </c>
      <c r="F814" s="40">
        <v>42736</v>
      </c>
      <c r="G814" s="40">
        <v>42916</v>
      </c>
      <c r="H814" s="135"/>
      <c r="I814" s="39" t="s">
        <v>25</v>
      </c>
      <c r="J814" s="32" t="s">
        <v>25</v>
      </c>
      <c r="K814" s="32" t="s">
        <v>25</v>
      </c>
      <c r="L814" s="32" t="s">
        <v>25</v>
      </c>
      <c r="M814" s="32" t="s">
        <v>25</v>
      </c>
      <c r="N814" s="32" t="s">
        <v>25</v>
      </c>
      <c r="O814" s="19">
        <v>2108.0300000000002</v>
      </c>
      <c r="P814" s="42"/>
      <c r="Q814" s="141"/>
      <c r="R814" s="141">
        <f t="shared" ref="R814" si="274">O815/O814</f>
        <v>1.0339985673828169</v>
      </c>
      <c r="S814" s="141">
        <f t="shared" ref="S814" si="275">O815/(I813*1.18)</f>
        <v>0.94497707638303863</v>
      </c>
    </row>
    <row r="815" spans="1:19" s="1" customFormat="1" ht="19.5" customHeight="1" x14ac:dyDescent="0.2">
      <c r="A815" s="150"/>
      <c r="B815" s="150"/>
      <c r="C815" s="150"/>
      <c r="D815" s="136"/>
      <c r="E815" s="136"/>
      <c r="F815" s="40">
        <v>42917</v>
      </c>
      <c r="G815" s="40">
        <v>43100</v>
      </c>
      <c r="H815" s="136"/>
      <c r="I815" s="39" t="s">
        <v>25</v>
      </c>
      <c r="J815" s="32" t="s">
        <v>25</v>
      </c>
      <c r="K815" s="32" t="s">
        <v>25</v>
      </c>
      <c r="L815" s="32" t="s">
        <v>25</v>
      </c>
      <c r="M815" s="32" t="s">
        <v>25</v>
      </c>
      <c r="N815" s="32" t="s">
        <v>25</v>
      </c>
      <c r="O815" s="19">
        <v>2179.6999999999998</v>
      </c>
      <c r="P815" s="42"/>
      <c r="Q815" s="142"/>
      <c r="R815" s="142"/>
      <c r="S815" s="142"/>
    </row>
    <row r="816" spans="1:19" s="1" customFormat="1" ht="24" customHeight="1" x14ac:dyDescent="0.2">
      <c r="A816" s="133" t="s">
        <v>58</v>
      </c>
      <c r="B816" s="133" t="s">
        <v>59</v>
      </c>
      <c r="C816" s="161" t="s">
        <v>604</v>
      </c>
      <c r="D816" s="140">
        <v>42720</v>
      </c>
      <c r="E816" s="140" t="s">
        <v>595</v>
      </c>
      <c r="F816" s="40">
        <v>42736</v>
      </c>
      <c r="G816" s="40">
        <v>42916</v>
      </c>
      <c r="H816" s="133"/>
      <c r="I816" s="39">
        <v>2562.5</v>
      </c>
      <c r="J816" s="41" t="s">
        <v>25</v>
      </c>
      <c r="K816" s="41">
        <v>2716.88</v>
      </c>
      <c r="L816" s="41" t="s">
        <v>25</v>
      </c>
      <c r="M816" s="41" t="s">
        <v>25</v>
      </c>
      <c r="N816" s="41" t="s">
        <v>25</v>
      </c>
      <c r="O816" s="39" t="s">
        <v>25</v>
      </c>
      <c r="P816" s="151" t="s">
        <v>605</v>
      </c>
      <c r="Q816" s="141">
        <f t="shared" ref="Q816" si="276">I817/I816</f>
        <v>1.0334829268292685</v>
      </c>
      <c r="R816" s="141"/>
      <c r="S816" s="141"/>
    </row>
    <row r="817" spans="1:19" s="1" customFormat="1" ht="24" customHeight="1" x14ac:dyDescent="0.2">
      <c r="A817" s="134"/>
      <c r="B817" s="134"/>
      <c r="C817" s="162"/>
      <c r="D817" s="140"/>
      <c r="E817" s="140"/>
      <c r="F817" s="40">
        <v>42917</v>
      </c>
      <c r="G817" s="40">
        <v>43100</v>
      </c>
      <c r="H817" s="137"/>
      <c r="I817" s="39">
        <v>2648.3</v>
      </c>
      <c r="J817" s="41" t="s">
        <v>25</v>
      </c>
      <c r="K817" s="41">
        <v>2779.37</v>
      </c>
      <c r="L817" s="41" t="s">
        <v>25</v>
      </c>
      <c r="M817" s="41" t="s">
        <v>25</v>
      </c>
      <c r="N817" s="41" t="s">
        <v>25</v>
      </c>
      <c r="O817" s="32" t="s">
        <v>25</v>
      </c>
      <c r="P817" s="164"/>
      <c r="Q817" s="142"/>
      <c r="R817" s="142"/>
      <c r="S817" s="142"/>
    </row>
    <row r="818" spans="1:19" s="1" customFormat="1" ht="24" customHeight="1" x14ac:dyDescent="0.2">
      <c r="A818" s="134"/>
      <c r="B818" s="134"/>
      <c r="C818" s="162"/>
      <c r="D818" s="140">
        <v>42723</v>
      </c>
      <c r="E818" s="140" t="s">
        <v>749</v>
      </c>
      <c r="F818" s="40">
        <v>42736</v>
      </c>
      <c r="G818" s="40">
        <v>42916</v>
      </c>
      <c r="H818" s="77"/>
      <c r="I818" s="39" t="s">
        <v>25</v>
      </c>
      <c r="J818" s="41" t="s">
        <v>25</v>
      </c>
      <c r="K818" s="41" t="s">
        <v>25</v>
      </c>
      <c r="L818" s="41" t="s">
        <v>25</v>
      </c>
      <c r="M818" s="41" t="s">
        <v>25</v>
      </c>
      <c r="N818" s="41" t="s">
        <v>25</v>
      </c>
      <c r="O818" s="32">
        <v>2693.78</v>
      </c>
      <c r="P818" s="164"/>
      <c r="Q818" s="141"/>
      <c r="R818" s="141">
        <f t="shared" ref="R818" si="277">O819/O818</f>
        <v>1.0200016333924817</v>
      </c>
      <c r="S818" s="141">
        <f t="shared" ref="S818" si="278">O819/(I817*1.18)</f>
        <v>0.87925288816554514</v>
      </c>
    </row>
    <row r="819" spans="1:19" s="1" customFormat="1" ht="24" customHeight="1" x14ac:dyDescent="0.2">
      <c r="A819" s="134"/>
      <c r="B819" s="134"/>
      <c r="C819" s="162"/>
      <c r="D819" s="140"/>
      <c r="E819" s="140"/>
      <c r="F819" s="40">
        <v>42917</v>
      </c>
      <c r="G819" s="40">
        <v>43100</v>
      </c>
      <c r="H819" s="77"/>
      <c r="I819" s="39" t="s">
        <v>25</v>
      </c>
      <c r="J819" s="41" t="s">
        <v>25</v>
      </c>
      <c r="K819" s="41" t="s">
        <v>25</v>
      </c>
      <c r="L819" s="41" t="s">
        <v>25</v>
      </c>
      <c r="M819" s="41" t="s">
        <v>25</v>
      </c>
      <c r="N819" s="41" t="s">
        <v>25</v>
      </c>
      <c r="O819" s="32">
        <v>2747.66</v>
      </c>
      <c r="P819" s="152"/>
      <c r="Q819" s="142"/>
      <c r="R819" s="142"/>
      <c r="S819" s="142"/>
    </row>
    <row r="820" spans="1:19" s="1" customFormat="1" ht="19.5" customHeight="1" x14ac:dyDescent="0.2">
      <c r="A820" s="134"/>
      <c r="B820" s="134"/>
      <c r="C820" s="162"/>
      <c r="D820" s="140">
        <v>42720</v>
      </c>
      <c r="E820" s="140" t="s">
        <v>595</v>
      </c>
      <c r="F820" s="40">
        <v>42736</v>
      </c>
      <c r="G820" s="40">
        <v>42916</v>
      </c>
      <c r="H820" s="133"/>
      <c r="I820" s="39">
        <v>4796.83</v>
      </c>
      <c r="J820" s="41" t="s">
        <v>25</v>
      </c>
      <c r="K820" s="41">
        <v>4834.7</v>
      </c>
      <c r="L820" s="41" t="s">
        <v>25</v>
      </c>
      <c r="M820" s="41" t="s">
        <v>25</v>
      </c>
      <c r="N820" s="41" t="s">
        <v>25</v>
      </c>
      <c r="O820" s="19" t="s">
        <v>25</v>
      </c>
      <c r="P820" s="151" t="s">
        <v>606</v>
      </c>
      <c r="Q820" s="141">
        <f t="shared" ref="Q820" si="279">I821/I820</f>
        <v>1.0308036765947513</v>
      </c>
      <c r="R820" s="141"/>
      <c r="S820" s="141"/>
    </row>
    <row r="821" spans="1:19" s="1" customFormat="1" ht="19.5" customHeight="1" x14ac:dyDescent="0.2">
      <c r="A821" s="137"/>
      <c r="B821" s="137"/>
      <c r="C821" s="163"/>
      <c r="D821" s="140"/>
      <c r="E821" s="140"/>
      <c r="F821" s="40">
        <v>42917</v>
      </c>
      <c r="G821" s="40">
        <v>43100</v>
      </c>
      <c r="H821" s="137"/>
      <c r="I821" s="39">
        <v>4944.59</v>
      </c>
      <c r="J821" s="41" t="s">
        <v>25</v>
      </c>
      <c r="K821" s="50">
        <v>5028.28</v>
      </c>
      <c r="L821" s="41" t="s">
        <v>25</v>
      </c>
      <c r="M821" s="41" t="s">
        <v>25</v>
      </c>
      <c r="N821" s="41" t="s">
        <v>25</v>
      </c>
      <c r="O821" s="19" t="s">
        <v>25</v>
      </c>
      <c r="P821" s="152"/>
      <c r="Q821" s="142"/>
      <c r="R821" s="142"/>
      <c r="S821" s="142"/>
    </row>
    <row r="822" spans="1:19" s="1" customFormat="1" ht="19.5" customHeight="1" x14ac:dyDescent="0.2">
      <c r="A822" s="133" t="s">
        <v>58</v>
      </c>
      <c r="B822" s="133" t="s">
        <v>272</v>
      </c>
      <c r="C822" s="133" t="s">
        <v>158</v>
      </c>
      <c r="D822" s="135">
        <v>42327</v>
      </c>
      <c r="E822" s="135" t="s">
        <v>571</v>
      </c>
      <c r="F822" s="40">
        <v>42736</v>
      </c>
      <c r="G822" s="40">
        <v>42916</v>
      </c>
      <c r="H822" s="133" t="s">
        <v>729</v>
      </c>
      <c r="I822" s="19">
        <v>3380.89</v>
      </c>
      <c r="J822" s="32" t="s">
        <v>25</v>
      </c>
      <c r="K822" s="32" t="s">
        <v>25</v>
      </c>
      <c r="L822" s="32" t="s">
        <v>25</v>
      </c>
      <c r="M822" s="32" t="s">
        <v>25</v>
      </c>
      <c r="N822" s="32" t="s">
        <v>25</v>
      </c>
      <c r="O822" s="32" t="s">
        <v>25</v>
      </c>
      <c r="P822" s="42"/>
      <c r="Q822" s="141">
        <f t="shared" si="270"/>
        <v>1</v>
      </c>
      <c r="R822" s="141"/>
      <c r="S822" s="141"/>
    </row>
    <row r="823" spans="1:19" s="1" customFormat="1" ht="19.5" customHeight="1" x14ac:dyDescent="0.2">
      <c r="A823" s="143"/>
      <c r="B823" s="143"/>
      <c r="C823" s="143"/>
      <c r="D823" s="136"/>
      <c r="E823" s="136"/>
      <c r="F823" s="40">
        <v>42917</v>
      </c>
      <c r="G823" s="40">
        <v>43100</v>
      </c>
      <c r="H823" s="137"/>
      <c r="I823" s="32">
        <v>3380.89</v>
      </c>
      <c r="J823" s="32" t="s">
        <v>25</v>
      </c>
      <c r="K823" s="32" t="s">
        <v>25</v>
      </c>
      <c r="L823" s="32" t="s">
        <v>25</v>
      </c>
      <c r="M823" s="32" t="s">
        <v>25</v>
      </c>
      <c r="N823" s="32" t="s">
        <v>25</v>
      </c>
      <c r="O823" s="32" t="s">
        <v>25</v>
      </c>
      <c r="P823" s="42"/>
      <c r="Q823" s="142"/>
      <c r="R823" s="142"/>
      <c r="S823" s="142"/>
    </row>
    <row r="824" spans="1:19" s="1" customFormat="1" ht="19.5" customHeight="1" x14ac:dyDescent="0.2">
      <c r="A824" s="144"/>
      <c r="B824" s="144"/>
      <c r="C824" s="144"/>
      <c r="D824" s="135">
        <v>42723</v>
      </c>
      <c r="E824" s="135" t="s">
        <v>724</v>
      </c>
      <c r="F824" s="40">
        <v>42736</v>
      </c>
      <c r="G824" s="40">
        <v>42916</v>
      </c>
      <c r="H824" s="77"/>
      <c r="I824" s="32" t="s">
        <v>25</v>
      </c>
      <c r="J824" s="32" t="s">
        <v>25</v>
      </c>
      <c r="K824" s="32" t="s">
        <v>25</v>
      </c>
      <c r="L824" s="32" t="s">
        <v>25</v>
      </c>
      <c r="M824" s="32" t="s">
        <v>25</v>
      </c>
      <c r="N824" s="32" t="s">
        <v>25</v>
      </c>
      <c r="O824" s="19">
        <v>2108.0300000000002</v>
      </c>
      <c r="P824" s="35"/>
      <c r="Q824" s="141"/>
      <c r="R824" s="141">
        <f t="shared" si="271"/>
        <v>1.0339985673828169</v>
      </c>
      <c r="S824" s="141">
        <f t="shared" si="272"/>
        <v>0.54636601304109522</v>
      </c>
    </row>
    <row r="825" spans="1:19" s="1" customFormat="1" ht="19.5" customHeight="1" x14ac:dyDescent="0.2">
      <c r="A825" s="145"/>
      <c r="B825" s="145"/>
      <c r="C825" s="145"/>
      <c r="D825" s="136"/>
      <c r="E825" s="136"/>
      <c r="F825" s="40">
        <v>42917</v>
      </c>
      <c r="G825" s="40">
        <v>43100</v>
      </c>
      <c r="H825" s="77"/>
      <c r="I825" s="32" t="s">
        <v>25</v>
      </c>
      <c r="J825" s="32" t="s">
        <v>25</v>
      </c>
      <c r="K825" s="32" t="s">
        <v>25</v>
      </c>
      <c r="L825" s="32" t="s">
        <v>25</v>
      </c>
      <c r="M825" s="32" t="s">
        <v>25</v>
      </c>
      <c r="N825" s="32" t="s">
        <v>25</v>
      </c>
      <c r="O825" s="19">
        <v>2179.6999999999998</v>
      </c>
      <c r="P825" s="35"/>
      <c r="Q825" s="142"/>
      <c r="R825" s="142"/>
      <c r="S825" s="142"/>
    </row>
    <row r="826" spans="1:19" s="1" customFormat="1" ht="19.5" customHeight="1" x14ac:dyDescent="0.2">
      <c r="A826" s="133" t="s">
        <v>58</v>
      </c>
      <c r="B826" s="133" t="s">
        <v>574</v>
      </c>
      <c r="C826" s="133" t="s">
        <v>155</v>
      </c>
      <c r="D826" s="135">
        <v>42334</v>
      </c>
      <c r="E826" s="135" t="s">
        <v>573</v>
      </c>
      <c r="F826" s="40">
        <v>42736</v>
      </c>
      <c r="G826" s="40">
        <v>42916</v>
      </c>
      <c r="H826" s="133" t="s">
        <v>730</v>
      </c>
      <c r="I826" s="19">
        <v>2334.84</v>
      </c>
      <c r="J826" s="32" t="s">
        <v>25</v>
      </c>
      <c r="K826" s="32" t="s">
        <v>25</v>
      </c>
      <c r="L826" s="32" t="s">
        <v>25</v>
      </c>
      <c r="M826" s="32" t="s">
        <v>25</v>
      </c>
      <c r="N826" s="32" t="s">
        <v>25</v>
      </c>
      <c r="O826" s="32" t="s">
        <v>25</v>
      </c>
      <c r="P826" s="133" t="s">
        <v>79</v>
      </c>
      <c r="Q826" s="141">
        <f t="shared" si="270"/>
        <v>1.0080048311661614</v>
      </c>
      <c r="R826" s="141"/>
      <c r="S826" s="141"/>
    </row>
    <row r="827" spans="1:19" s="1" customFormat="1" ht="19.5" customHeight="1" x14ac:dyDescent="0.2">
      <c r="A827" s="143"/>
      <c r="B827" s="143"/>
      <c r="C827" s="143"/>
      <c r="D827" s="136"/>
      <c r="E827" s="136"/>
      <c r="F827" s="40">
        <v>42917</v>
      </c>
      <c r="G827" s="40">
        <v>43100</v>
      </c>
      <c r="H827" s="137"/>
      <c r="I827" s="19">
        <v>2353.5300000000002</v>
      </c>
      <c r="J827" s="32" t="s">
        <v>25</v>
      </c>
      <c r="K827" s="32" t="s">
        <v>25</v>
      </c>
      <c r="L827" s="32" t="s">
        <v>25</v>
      </c>
      <c r="M827" s="32" t="s">
        <v>25</v>
      </c>
      <c r="N827" s="32" t="s">
        <v>25</v>
      </c>
      <c r="O827" s="32" t="s">
        <v>25</v>
      </c>
      <c r="P827" s="134"/>
      <c r="Q827" s="142"/>
      <c r="R827" s="142"/>
      <c r="S827" s="142"/>
    </row>
    <row r="828" spans="1:19" s="1" customFormat="1" ht="19.5" customHeight="1" x14ac:dyDescent="0.2">
      <c r="A828" s="144"/>
      <c r="B828" s="144"/>
      <c r="C828" s="144"/>
      <c r="D828" s="135">
        <v>42723</v>
      </c>
      <c r="E828" s="135" t="s">
        <v>724</v>
      </c>
      <c r="F828" s="40">
        <v>42736</v>
      </c>
      <c r="G828" s="40">
        <v>42916</v>
      </c>
      <c r="H828" s="77"/>
      <c r="I828" s="32" t="s">
        <v>25</v>
      </c>
      <c r="J828" s="32" t="s">
        <v>25</v>
      </c>
      <c r="K828" s="32" t="s">
        <v>25</v>
      </c>
      <c r="L828" s="32" t="s">
        <v>25</v>
      </c>
      <c r="M828" s="32" t="s">
        <v>25</v>
      </c>
      <c r="N828" s="32" t="s">
        <v>25</v>
      </c>
      <c r="O828" s="32">
        <v>2108.0300000000002</v>
      </c>
      <c r="P828" s="134"/>
      <c r="Q828" s="141"/>
      <c r="R828" s="141">
        <f t="shared" si="271"/>
        <v>1.0349995019046216</v>
      </c>
      <c r="S828" s="141">
        <f>O829/(I827)</f>
        <v>0.92703725892595368</v>
      </c>
    </row>
    <row r="829" spans="1:19" s="1" customFormat="1" ht="19.5" customHeight="1" x14ac:dyDescent="0.2">
      <c r="A829" s="145"/>
      <c r="B829" s="145"/>
      <c r="C829" s="145"/>
      <c r="D829" s="136"/>
      <c r="E829" s="136"/>
      <c r="F829" s="40">
        <v>42917</v>
      </c>
      <c r="G829" s="40">
        <v>43100</v>
      </c>
      <c r="H829" s="77"/>
      <c r="I829" s="32" t="s">
        <v>25</v>
      </c>
      <c r="J829" s="32" t="s">
        <v>25</v>
      </c>
      <c r="K829" s="32" t="s">
        <v>25</v>
      </c>
      <c r="L829" s="32" t="s">
        <v>25</v>
      </c>
      <c r="M829" s="32" t="s">
        <v>25</v>
      </c>
      <c r="N829" s="32" t="s">
        <v>25</v>
      </c>
      <c r="O829" s="32">
        <v>2181.81</v>
      </c>
      <c r="P829" s="137"/>
      <c r="Q829" s="142"/>
      <c r="R829" s="142"/>
      <c r="S829" s="142"/>
    </row>
    <row r="830" spans="1:19" s="1" customFormat="1" ht="19.5" customHeight="1" x14ac:dyDescent="0.2">
      <c r="A830" s="133" t="s">
        <v>58</v>
      </c>
      <c r="B830" s="133" t="s">
        <v>267</v>
      </c>
      <c r="C830" s="133" t="s">
        <v>148</v>
      </c>
      <c r="D830" s="135">
        <v>42723</v>
      </c>
      <c r="E830" s="135" t="s">
        <v>627</v>
      </c>
      <c r="F830" s="40">
        <v>42736</v>
      </c>
      <c r="G830" s="40">
        <v>42916</v>
      </c>
      <c r="H830" s="77"/>
      <c r="I830" s="32" t="s">
        <v>25</v>
      </c>
      <c r="J830" s="32" t="s">
        <v>25</v>
      </c>
      <c r="K830" s="32" t="s">
        <v>25</v>
      </c>
      <c r="L830" s="32" t="s">
        <v>25</v>
      </c>
      <c r="M830" s="32" t="s">
        <v>25</v>
      </c>
      <c r="N830" s="32" t="s">
        <v>25</v>
      </c>
      <c r="O830" s="32">
        <v>2108.0300000000002</v>
      </c>
      <c r="P830" s="36"/>
      <c r="Q830" s="141"/>
      <c r="R830" s="141">
        <f t="shared" ref="R830" si="280">O831/O830</f>
        <v>1.0146107977590451</v>
      </c>
      <c r="S830" s="141"/>
    </row>
    <row r="831" spans="1:19" s="1" customFormat="1" ht="19.5" customHeight="1" x14ac:dyDescent="0.2">
      <c r="A831" s="150"/>
      <c r="B831" s="150"/>
      <c r="C831" s="150"/>
      <c r="D831" s="136"/>
      <c r="E831" s="136"/>
      <c r="F831" s="40">
        <v>42917</v>
      </c>
      <c r="G831" s="40">
        <v>43100</v>
      </c>
      <c r="H831" s="77"/>
      <c r="I831" s="32" t="s">
        <v>25</v>
      </c>
      <c r="J831" s="32" t="s">
        <v>25</v>
      </c>
      <c r="K831" s="32" t="s">
        <v>25</v>
      </c>
      <c r="L831" s="32" t="s">
        <v>25</v>
      </c>
      <c r="M831" s="32" t="s">
        <v>25</v>
      </c>
      <c r="N831" s="32" t="s">
        <v>25</v>
      </c>
      <c r="O831" s="32">
        <v>2138.83</v>
      </c>
      <c r="P831" s="36"/>
      <c r="Q831" s="142"/>
      <c r="R831" s="142"/>
      <c r="S831" s="142"/>
    </row>
    <row r="832" spans="1:19" s="1" customFormat="1" ht="19.5" customHeight="1" x14ac:dyDescent="0.2">
      <c r="A832" s="133" t="s">
        <v>58</v>
      </c>
      <c r="B832" s="133" t="s">
        <v>267</v>
      </c>
      <c r="C832" s="133" t="s">
        <v>148</v>
      </c>
      <c r="D832" s="135">
        <v>42723</v>
      </c>
      <c r="E832" s="135" t="s">
        <v>621</v>
      </c>
      <c r="F832" s="40">
        <v>42736</v>
      </c>
      <c r="G832" s="40">
        <v>42916</v>
      </c>
      <c r="H832" s="78"/>
      <c r="I832" s="48">
        <v>1812.57</v>
      </c>
      <c r="J832" s="32" t="s">
        <v>25</v>
      </c>
      <c r="K832" s="32" t="s">
        <v>25</v>
      </c>
      <c r="L832" s="32" t="s">
        <v>25</v>
      </c>
      <c r="M832" s="32" t="s">
        <v>25</v>
      </c>
      <c r="N832" s="32" t="s">
        <v>25</v>
      </c>
      <c r="O832" s="31" t="s">
        <v>25</v>
      </c>
      <c r="P832" s="42"/>
      <c r="Q832" s="141">
        <f t="shared" ref="Q832" si="281">I833/I832</f>
        <v>1</v>
      </c>
      <c r="R832" s="141"/>
      <c r="S832" s="141"/>
    </row>
    <row r="833" spans="1:19" s="1" customFormat="1" ht="19.5" customHeight="1" x14ac:dyDescent="0.2">
      <c r="A833" s="150"/>
      <c r="B833" s="150"/>
      <c r="C833" s="150"/>
      <c r="D833" s="136"/>
      <c r="E833" s="136"/>
      <c r="F833" s="40">
        <v>42917</v>
      </c>
      <c r="G833" s="40">
        <v>43100</v>
      </c>
      <c r="H833" s="78"/>
      <c r="I833" s="48">
        <v>1812.57</v>
      </c>
      <c r="J833" s="32" t="s">
        <v>25</v>
      </c>
      <c r="K833" s="32" t="s">
        <v>25</v>
      </c>
      <c r="L833" s="32" t="s">
        <v>25</v>
      </c>
      <c r="M833" s="32" t="s">
        <v>25</v>
      </c>
      <c r="N833" s="32" t="s">
        <v>25</v>
      </c>
      <c r="O833" s="32" t="s">
        <v>25</v>
      </c>
      <c r="P833" s="42"/>
      <c r="Q833" s="142"/>
      <c r="R833" s="142"/>
      <c r="S833" s="142"/>
    </row>
    <row r="834" spans="1:19" s="1" customFormat="1" ht="19.5" customHeight="1" x14ac:dyDescent="0.2">
      <c r="A834" s="133" t="s">
        <v>58</v>
      </c>
      <c r="B834" s="133" t="s">
        <v>267</v>
      </c>
      <c r="C834" s="133" t="s">
        <v>159</v>
      </c>
      <c r="D834" s="135">
        <v>42334</v>
      </c>
      <c r="E834" s="135" t="s">
        <v>576</v>
      </c>
      <c r="F834" s="40">
        <v>42736</v>
      </c>
      <c r="G834" s="40">
        <v>42916</v>
      </c>
      <c r="H834" s="133"/>
      <c r="I834" s="19">
        <v>1508.24</v>
      </c>
      <c r="J834" s="32" t="s">
        <v>25</v>
      </c>
      <c r="K834" s="32" t="s">
        <v>25</v>
      </c>
      <c r="L834" s="32" t="s">
        <v>25</v>
      </c>
      <c r="M834" s="32" t="s">
        <v>25</v>
      </c>
      <c r="N834" s="32" t="s">
        <v>25</v>
      </c>
      <c r="O834" s="32" t="s">
        <v>25</v>
      </c>
      <c r="P834" s="42"/>
      <c r="Q834" s="141">
        <f t="shared" si="270"/>
        <v>1.0424733464170157</v>
      </c>
      <c r="R834" s="141"/>
      <c r="S834" s="141"/>
    </row>
    <row r="835" spans="1:19" s="1" customFormat="1" ht="19.5" customHeight="1" x14ac:dyDescent="0.2">
      <c r="A835" s="143"/>
      <c r="B835" s="143"/>
      <c r="C835" s="143"/>
      <c r="D835" s="136"/>
      <c r="E835" s="136"/>
      <c r="F835" s="40">
        <v>42917</v>
      </c>
      <c r="G835" s="40">
        <v>43100</v>
      </c>
      <c r="H835" s="137"/>
      <c r="I835" s="19">
        <v>1572.3</v>
      </c>
      <c r="J835" s="32" t="s">
        <v>25</v>
      </c>
      <c r="K835" s="32" t="s">
        <v>25</v>
      </c>
      <c r="L835" s="32" t="s">
        <v>25</v>
      </c>
      <c r="M835" s="32" t="s">
        <v>25</v>
      </c>
      <c r="N835" s="32" t="s">
        <v>25</v>
      </c>
      <c r="O835" s="32" t="s">
        <v>25</v>
      </c>
      <c r="P835" s="42"/>
      <c r="Q835" s="142"/>
      <c r="R835" s="142"/>
      <c r="S835" s="142"/>
    </row>
    <row r="836" spans="1:19" s="1" customFormat="1" ht="19.5" customHeight="1" x14ac:dyDescent="0.2">
      <c r="A836" s="144"/>
      <c r="B836" s="144"/>
      <c r="C836" s="144"/>
      <c r="D836" s="135">
        <v>42723</v>
      </c>
      <c r="E836" s="135" t="s">
        <v>724</v>
      </c>
      <c r="F836" s="40">
        <v>42736</v>
      </c>
      <c r="G836" s="40">
        <v>42916</v>
      </c>
      <c r="H836" s="77"/>
      <c r="I836" s="32" t="s">
        <v>25</v>
      </c>
      <c r="J836" s="32" t="s">
        <v>25</v>
      </c>
      <c r="K836" s="32" t="s">
        <v>25</v>
      </c>
      <c r="L836" s="32" t="s">
        <v>25</v>
      </c>
      <c r="M836" s="32" t="s">
        <v>25</v>
      </c>
      <c r="N836" s="32" t="s">
        <v>25</v>
      </c>
      <c r="O836" s="19">
        <v>1229.33</v>
      </c>
      <c r="P836" s="42"/>
      <c r="Q836" s="141"/>
      <c r="R836" s="141">
        <f t="shared" si="271"/>
        <v>1.0340022613944182</v>
      </c>
      <c r="S836" s="141">
        <f t="shared" si="272"/>
        <v>0.6851293096478549</v>
      </c>
    </row>
    <row r="837" spans="1:19" s="1" customFormat="1" ht="19.5" customHeight="1" x14ac:dyDescent="0.2">
      <c r="A837" s="145"/>
      <c r="B837" s="145"/>
      <c r="C837" s="145"/>
      <c r="D837" s="136"/>
      <c r="E837" s="136"/>
      <c r="F837" s="40">
        <v>42917</v>
      </c>
      <c r="G837" s="40">
        <v>43100</v>
      </c>
      <c r="H837" s="77"/>
      <c r="I837" s="41" t="s">
        <v>25</v>
      </c>
      <c r="J837" s="41" t="s">
        <v>25</v>
      </c>
      <c r="K837" s="41" t="s">
        <v>25</v>
      </c>
      <c r="L837" s="41" t="s">
        <v>25</v>
      </c>
      <c r="M837" s="41" t="s">
        <v>25</v>
      </c>
      <c r="N837" s="41" t="s">
        <v>25</v>
      </c>
      <c r="O837" s="19">
        <v>1271.1300000000001</v>
      </c>
      <c r="P837" s="42"/>
      <c r="Q837" s="142"/>
      <c r="R837" s="142"/>
      <c r="S837" s="142"/>
    </row>
    <row r="838" spans="1:19" s="1" customFormat="1" ht="19.5" customHeight="1" x14ac:dyDescent="0.2">
      <c r="A838" s="133" t="s">
        <v>58</v>
      </c>
      <c r="B838" s="133" t="s">
        <v>273</v>
      </c>
      <c r="C838" s="133" t="s">
        <v>447</v>
      </c>
      <c r="D838" s="135">
        <v>42723</v>
      </c>
      <c r="E838" s="135" t="s">
        <v>731</v>
      </c>
      <c r="F838" s="40">
        <v>42736</v>
      </c>
      <c r="G838" s="40">
        <v>42916</v>
      </c>
      <c r="H838" s="133"/>
      <c r="I838" s="32">
        <v>4371.41</v>
      </c>
      <c r="J838" s="41" t="s">
        <v>25</v>
      </c>
      <c r="K838" s="41" t="s">
        <v>25</v>
      </c>
      <c r="L838" s="41" t="s">
        <v>25</v>
      </c>
      <c r="M838" s="41" t="s">
        <v>25</v>
      </c>
      <c r="N838" s="41" t="s">
        <v>25</v>
      </c>
      <c r="O838" s="41" t="s">
        <v>25</v>
      </c>
      <c r="P838" s="42"/>
      <c r="Q838" s="141">
        <f t="shared" si="270"/>
        <v>1.0129020155967985</v>
      </c>
      <c r="R838" s="141"/>
      <c r="S838" s="141"/>
    </row>
    <row r="839" spans="1:19" s="1" customFormat="1" ht="19.5" customHeight="1" x14ac:dyDescent="0.2">
      <c r="A839" s="134"/>
      <c r="B839" s="143"/>
      <c r="C839" s="143"/>
      <c r="D839" s="136"/>
      <c r="E839" s="136"/>
      <c r="F839" s="40">
        <v>42917</v>
      </c>
      <c r="G839" s="40">
        <v>43100</v>
      </c>
      <c r="H839" s="137"/>
      <c r="I839" s="32">
        <v>4427.8100000000004</v>
      </c>
      <c r="J839" s="41" t="s">
        <v>25</v>
      </c>
      <c r="K839" s="41" t="s">
        <v>25</v>
      </c>
      <c r="L839" s="41" t="s">
        <v>25</v>
      </c>
      <c r="M839" s="41" t="s">
        <v>25</v>
      </c>
      <c r="N839" s="41" t="s">
        <v>25</v>
      </c>
      <c r="O839" s="41" t="s">
        <v>25</v>
      </c>
      <c r="P839" s="42"/>
      <c r="Q839" s="142"/>
      <c r="R839" s="142"/>
      <c r="S839" s="142"/>
    </row>
    <row r="840" spans="1:19" s="1" customFormat="1" ht="19.5" customHeight="1" x14ac:dyDescent="0.2">
      <c r="A840" s="134"/>
      <c r="B840" s="144"/>
      <c r="C840" s="144"/>
      <c r="D840" s="135">
        <v>42723</v>
      </c>
      <c r="E840" s="135" t="s">
        <v>724</v>
      </c>
      <c r="F840" s="40">
        <v>42736</v>
      </c>
      <c r="G840" s="40">
        <v>42916</v>
      </c>
      <c r="H840" s="77"/>
      <c r="I840" s="41" t="s">
        <v>25</v>
      </c>
      <c r="J840" s="41" t="s">
        <v>25</v>
      </c>
      <c r="K840" s="41" t="s">
        <v>25</v>
      </c>
      <c r="L840" s="41" t="s">
        <v>25</v>
      </c>
      <c r="M840" s="41" t="s">
        <v>25</v>
      </c>
      <c r="N840" s="41" t="s">
        <v>25</v>
      </c>
      <c r="O840" s="50">
        <v>2108.0300000000002</v>
      </c>
      <c r="P840" s="42"/>
      <c r="Q840" s="141"/>
      <c r="R840" s="141">
        <f t="shared" si="271"/>
        <v>1.0339985673828169</v>
      </c>
      <c r="S840" s="141">
        <f t="shared" si="272"/>
        <v>0.41718217128343543</v>
      </c>
    </row>
    <row r="841" spans="1:19" s="1" customFormat="1" ht="19.5" customHeight="1" x14ac:dyDescent="0.2">
      <c r="A841" s="137"/>
      <c r="B841" s="145"/>
      <c r="C841" s="145"/>
      <c r="D841" s="136"/>
      <c r="E841" s="136"/>
      <c r="F841" s="40">
        <v>42917</v>
      </c>
      <c r="G841" s="40">
        <v>43100</v>
      </c>
      <c r="H841" s="77"/>
      <c r="I841" s="41" t="s">
        <v>25</v>
      </c>
      <c r="J841" s="41" t="s">
        <v>25</v>
      </c>
      <c r="K841" s="41" t="s">
        <v>25</v>
      </c>
      <c r="L841" s="41" t="s">
        <v>25</v>
      </c>
      <c r="M841" s="41" t="s">
        <v>25</v>
      </c>
      <c r="N841" s="41" t="s">
        <v>25</v>
      </c>
      <c r="O841" s="50">
        <v>2179.6999999999998</v>
      </c>
      <c r="P841" s="42"/>
      <c r="Q841" s="142"/>
      <c r="R841" s="142"/>
      <c r="S841" s="142"/>
    </row>
    <row r="842" spans="1:19" s="1" customFormat="1" ht="19.5" customHeight="1" x14ac:dyDescent="0.2">
      <c r="A842" s="133" t="s">
        <v>58</v>
      </c>
      <c r="B842" s="133" t="s">
        <v>732</v>
      </c>
      <c r="C842" s="133" t="s">
        <v>447</v>
      </c>
      <c r="D842" s="135">
        <v>42334</v>
      </c>
      <c r="E842" s="135" t="s">
        <v>733</v>
      </c>
      <c r="F842" s="40">
        <v>42736</v>
      </c>
      <c r="G842" s="40">
        <v>42916</v>
      </c>
      <c r="H842" s="133" t="s">
        <v>734</v>
      </c>
      <c r="I842" s="19">
        <v>3647.74</v>
      </c>
      <c r="J842" s="41" t="s">
        <v>25</v>
      </c>
      <c r="K842" s="41" t="s">
        <v>25</v>
      </c>
      <c r="L842" s="41" t="s">
        <v>25</v>
      </c>
      <c r="M842" s="41" t="s">
        <v>25</v>
      </c>
      <c r="N842" s="41" t="s">
        <v>25</v>
      </c>
      <c r="O842" s="41" t="s">
        <v>25</v>
      </c>
      <c r="P842" s="42"/>
      <c r="Q842" s="141">
        <f t="shared" si="270"/>
        <v>1</v>
      </c>
      <c r="R842" s="141"/>
      <c r="S842" s="141"/>
    </row>
    <row r="843" spans="1:19" s="1" customFormat="1" ht="19.5" customHeight="1" x14ac:dyDescent="0.2">
      <c r="A843" s="134"/>
      <c r="B843" s="143"/>
      <c r="C843" s="143"/>
      <c r="D843" s="136"/>
      <c r="E843" s="136"/>
      <c r="F843" s="40">
        <v>42917</v>
      </c>
      <c r="G843" s="40">
        <v>43100</v>
      </c>
      <c r="H843" s="137"/>
      <c r="I843" s="32">
        <v>3647.74</v>
      </c>
      <c r="J843" s="41" t="s">
        <v>25</v>
      </c>
      <c r="K843" s="41" t="s">
        <v>25</v>
      </c>
      <c r="L843" s="41" t="s">
        <v>25</v>
      </c>
      <c r="M843" s="41" t="s">
        <v>25</v>
      </c>
      <c r="N843" s="41" t="s">
        <v>25</v>
      </c>
      <c r="O843" s="41" t="s">
        <v>25</v>
      </c>
      <c r="P843" s="42"/>
      <c r="Q843" s="142"/>
      <c r="R843" s="142"/>
      <c r="S843" s="142"/>
    </row>
    <row r="844" spans="1:19" s="1" customFormat="1" ht="19.5" customHeight="1" x14ac:dyDescent="0.2">
      <c r="A844" s="144"/>
      <c r="B844" s="144"/>
      <c r="C844" s="144"/>
      <c r="D844" s="135">
        <v>42723</v>
      </c>
      <c r="E844" s="135" t="s">
        <v>724</v>
      </c>
      <c r="F844" s="40">
        <v>42736</v>
      </c>
      <c r="G844" s="40">
        <v>42916</v>
      </c>
      <c r="H844" s="77"/>
      <c r="I844" s="41" t="s">
        <v>25</v>
      </c>
      <c r="J844" s="41" t="s">
        <v>25</v>
      </c>
      <c r="K844" s="41" t="s">
        <v>25</v>
      </c>
      <c r="L844" s="41" t="s">
        <v>25</v>
      </c>
      <c r="M844" s="41" t="s">
        <v>25</v>
      </c>
      <c r="N844" s="41" t="s">
        <v>25</v>
      </c>
      <c r="O844" s="32">
        <v>2108.0300000000002</v>
      </c>
      <c r="P844" s="35"/>
      <c r="Q844" s="141"/>
      <c r="R844" s="141">
        <f>O845/O844</f>
        <v>1.0349995019046216</v>
      </c>
      <c r="S844" s="141">
        <f>O845/(I843*1.18)</f>
        <v>0.50688687390650899</v>
      </c>
    </row>
    <row r="845" spans="1:19" s="1" customFormat="1" ht="19.5" customHeight="1" x14ac:dyDescent="0.2">
      <c r="A845" s="144"/>
      <c r="B845" s="145"/>
      <c r="C845" s="144"/>
      <c r="D845" s="136"/>
      <c r="E845" s="136"/>
      <c r="F845" s="40">
        <v>42917</v>
      </c>
      <c r="G845" s="40">
        <v>43100</v>
      </c>
      <c r="H845" s="77"/>
      <c r="I845" s="41" t="s">
        <v>25</v>
      </c>
      <c r="J845" s="41" t="s">
        <v>25</v>
      </c>
      <c r="K845" s="41" t="s">
        <v>25</v>
      </c>
      <c r="L845" s="41" t="s">
        <v>25</v>
      </c>
      <c r="M845" s="41" t="s">
        <v>25</v>
      </c>
      <c r="N845" s="41" t="s">
        <v>25</v>
      </c>
      <c r="O845" s="32">
        <v>2181.81</v>
      </c>
      <c r="P845" s="35"/>
      <c r="Q845" s="142"/>
      <c r="R845" s="142"/>
      <c r="S845" s="142"/>
    </row>
    <row r="846" spans="1:19" s="1" customFormat="1" ht="19.5" customHeight="1" x14ac:dyDescent="0.2">
      <c r="A846" s="144"/>
      <c r="B846" s="133" t="s">
        <v>735</v>
      </c>
      <c r="C846" s="144"/>
      <c r="D846" s="135">
        <v>42723</v>
      </c>
      <c r="E846" s="135" t="s">
        <v>724</v>
      </c>
      <c r="F846" s="40">
        <v>42736</v>
      </c>
      <c r="G846" s="40">
        <v>42916</v>
      </c>
      <c r="H846" s="77"/>
      <c r="I846" s="41"/>
      <c r="J846" s="41"/>
      <c r="K846" s="41"/>
      <c r="L846" s="41"/>
      <c r="M846" s="41"/>
      <c r="N846" s="41"/>
      <c r="O846" s="32">
        <v>2108.0300000000002</v>
      </c>
      <c r="P846" s="35"/>
      <c r="Q846" s="34"/>
      <c r="R846" s="34"/>
      <c r="S846" s="34"/>
    </row>
    <row r="847" spans="1:19" s="1" customFormat="1" ht="19.5" customHeight="1" x14ac:dyDescent="0.2">
      <c r="A847" s="145"/>
      <c r="B847" s="143"/>
      <c r="C847" s="145"/>
      <c r="D847" s="136"/>
      <c r="E847" s="136"/>
      <c r="F847" s="40">
        <v>42917</v>
      </c>
      <c r="G847" s="40">
        <v>43100</v>
      </c>
      <c r="H847" s="77"/>
      <c r="I847" s="41"/>
      <c r="J847" s="41"/>
      <c r="K847" s="41"/>
      <c r="L847" s="41"/>
      <c r="M847" s="41"/>
      <c r="N847" s="41"/>
      <c r="O847" s="50">
        <v>2179.6999999999998</v>
      </c>
      <c r="P847" s="35"/>
      <c r="Q847" s="34"/>
      <c r="R847" s="34"/>
      <c r="S847" s="34"/>
    </row>
    <row r="848" spans="1:19" s="1" customFormat="1" ht="19.5" customHeight="1" x14ac:dyDescent="0.2">
      <c r="A848" s="133" t="s">
        <v>58</v>
      </c>
      <c r="B848" s="133" t="s">
        <v>274</v>
      </c>
      <c r="C848" s="133" t="s">
        <v>577</v>
      </c>
      <c r="D848" s="135">
        <v>42692</v>
      </c>
      <c r="E848" s="135" t="s">
        <v>736</v>
      </c>
      <c r="F848" s="40">
        <v>42736</v>
      </c>
      <c r="G848" s="40">
        <v>42916</v>
      </c>
      <c r="H848" s="133"/>
      <c r="I848" s="19">
        <v>2340.16</v>
      </c>
      <c r="J848" s="41" t="s">
        <v>25</v>
      </c>
      <c r="K848" s="41" t="s">
        <v>25</v>
      </c>
      <c r="L848" s="41" t="s">
        <v>25</v>
      </c>
      <c r="M848" s="41" t="s">
        <v>25</v>
      </c>
      <c r="N848" s="41" t="s">
        <v>25</v>
      </c>
      <c r="O848" s="41" t="s">
        <v>25</v>
      </c>
      <c r="P848" s="133" t="s">
        <v>79</v>
      </c>
      <c r="Q848" s="141">
        <f t="shared" si="270"/>
        <v>1.0155373991521948</v>
      </c>
      <c r="R848" s="141"/>
      <c r="S848" s="141"/>
    </row>
    <row r="849" spans="1:19" s="1" customFormat="1" ht="19.5" customHeight="1" x14ac:dyDescent="0.2">
      <c r="A849" s="143"/>
      <c r="B849" s="143"/>
      <c r="C849" s="143"/>
      <c r="D849" s="136"/>
      <c r="E849" s="136"/>
      <c r="F849" s="40">
        <v>42917</v>
      </c>
      <c r="G849" s="40">
        <v>43100</v>
      </c>
      <c r="H849" s="137"/>
      <c r="I849" s="19">
        <v>2376.52</v>
      </c>
      <c r="J849" s="41" t="s">
        <v>25</v>
      </c>
      <c r="K849" s="41" t="s">
        <v>25</v>
      </c>
      <c r="L849" s="41" t="s">
        <v>25</v>
      </c>
      <c r="M849" s="41" t="s">
        <v>25</v>
      </c>
      <c r="N849" s="41" t="s">
        <v>25</v>
      </c>
      <c r="O849" s="41" t="s">
        <v>25</v>
      </c>
      <c r="P849" s="134" t="s">
        <v>33</v>
      </c>
      <c r="Q849" s="142"/>
      <c r="R849" s="142"/>
      <c r="S849" s="142"/>
    </row>
    <row r="850" spans="1:19" s="1" customFormat="1" ht="19.5" customHeight="1" x14ac:dyDescent="0.2">
      <c r="A850" s="144"/>
      <c r="B850" s="144"/>
      <c r="C850" s="144"/>
      <c r="D850" s="135">
        <v>42723</v>
      </c>
      <c r="E850" s="135" t="s">
        <v>724</v>
      </c>
      <c r="F850" s="40">
        <v>42736</v>
      </c>
      <c r="G850" s="40">
        <v>42916</v>
      </c>
      <c r="H850" s="77"/>
      <c r="I850" s="41" t="s">
        <v>25</v>
      </c>
      <c r="J850" s="41" t="s">
        <v>25</v>
      </c>
      <c r="K850" s="41" t="s">
        <v>25</v>
      </c>
      <c r="L850" s="41" t="s">
        <v>25</v>
      </c>
      <c r="M850" s="41" t="s">
        <v>25</v>
      </c>
      <c r="N850" s="41" t="s">
        <v>25</v>
      </c>
      <c r="O850" s="19">
        <v>2007.07</v>
      </c>
      <c r="P850" s="144"/>
      <c r="Q850" s="141"/>
      <c r="R850" s="141">
        <f t="shared" si="271"/>
        <v>1.0350012705087517</v>
      </c>
      <c r="S850" s="141">
        <f>O851/(I849)</f>
        <v>0.87410162758992149</v>
      </c>
    </row>
    <row r="851" spans="1:19" s="1" customFormat="1" ht="19.5" customHeight="1" x14ac:dyDescent="0.2">
      <c r="A851" s="144"/>
      <c r="B851" s="144"/>
      <c r="C851" s="144"/>
      <c r="D851" s="136"/>
      <c r="E851" s="136"/>
      <c r="F851" s="40">
        <v>42917</v>
      </c>
      <c r="G851" s="40">
        <v>43100</v>
      </c>
      <c r="H851" s="77"/>
      <c r="I851" s="41" t="s">
        <v>25</v>
      </c>
      <c r="J851" s="41" t="s">
        <v>25</v>
      </c>
      <c r="K851" s="41" t="s">
        <v>25</v>
      </c>
      <c r="L851" s="41" t="s">
        <v>25</v>
      </c>
      <c r="M851" s="41" t="s">
        <v>25</v>
      </c>
      <c r="N851" s="41" t="s">
        <v>25</v>
      </c>
      <c r="O851" s="19">
        <v>2077.3200000000002</v>
      </c>
      <c r="P851" s="144"/>
      <c r="Q851" s="142"/>
      <c r="R851" s="142"/>
      <c r="S851" s="142"/>
    </row>
    <row r="852" spans="1:19" s="1" customFormat="1" ht="19.5" customHeight="1" x14ac:dyDescent="0.2">
      <c r="A852" s="133" t="s">
        <v>58</v>
      </c>
      <c r="B852" s="133" t="s">
        <v>275</v>
      </c>
      <c r="C852" s="133" t="s">
        <v>448</v>
      </c>
      <c r="D852" s="135">
        <v>42320</v>
      </c>
      <c r="E852" s="135" t="s">
        <v>578</v>
      </c>
      <c r="F852" s="40">
        <v>42736</v>
      </c>
      <c r="G852" s="40">
        <v>42916</v>
      </c>
      <c r="H852" s="133" t="s">
        <v>737</v>
      </c>
      <c r="I852" s="19">
        <v>2909.53</v>
      </c>
      <c r="J852" s="41" t="s">
        <v>25</v>
      </c>
      <c r="K852" s="41" t="s">
        <v>25</v>
      </c>
      <c r="L852" s="41" t="s">
        <v>25</v>
      </c>
      <c r="M852" s="41" t="s">
        <v>25</v>
      </c>
      <c r="N852" s="41" t="s">
        <v>25</v>
      </c>
      <c r="O852" s="41" t="s">
        <v>25</v>
      </c>
      <c r="P852" s="133" t="s">
        <v>79</v>
      </c>
      <c r="Q852" s="141">
        <f t="shared" ref="Q852:Q858" si="282">I853/I852</f>
        <v>1.0139575807776513</v>
      </c>
      <c r="R852" s="141"/>
      <c r="S852" s="141"/>
    </row>
    <row r="853" spans="1:19" s="1" customFormat="1" ht="19.5" customHeight="1" x14ac:dyDescent="0.2">
      <c r="A853" s="134"/>
      <c r="B853" s="143"/>
      <c r="C853" s="143"/>
      <c r="D853" s="136"/>
      <c r="E853" s="136"/>
      <c r="F853" s="40">
        <v>42917</v>
      </c>
      <c r="G853" s="40">
        <v>43100</v>
      </c>
      <c r="H853" s="137"/>
      <c r="I853" s="19">
        <v>2950.14</v>
      </c>
      <c r="J853" s="41" t="s">
        <v>25</v>
      </c>
      <c r="K853" s="41" t="s">
        <v>25</v>
      </c>
      <c r="L853" s="41" t="s">
        <v>25</v>
      </c>
      <c r="M853" s="41" t="s">
        <v>25</v>
      </c>
      <c r="N853" s="41" t="s">
        <v>25</v>
      </c>
      <c r="O853" s="41" t="s">
        <v>25</v>
      </c>
      <c r="P853" s="134" t="s">
        <v>33</v>
      </c>
      <c r="Q853" s="142"/>
      <c r="R853" s="142"/>
      <c r="S853" s="142"/>
    </row>
    <row r="854" spans="1:19" s="1" customFormat="1" ht="19.5" customHeight="1" x14ac:dyDescent="0.2">
      <c r="A854" s="144"/>
      <c r="B854" s="144"/>
      <c r="C854" s="144"/>
      <c r="D854" s="135">
        <v>42723</v>
      </c>
      <c r="E854" s="135" t="s">
        <v>724</v>
      </c>
      <c r="F854" s="40">
        <v>42736</v>
      </c>
      <c r="G854" s="40">
        <v>42916</v>
      </c>
      <c r="H854" s="77"/>
      <c r="I854" s="41" t="s">
        <v>25</v>
      </c>
      <c r="J854" s="41" t="s">
        <v>25</v>
      </c>
      <c r="K854" s="41" t="s">
        <v>25</v>
      </c>
      <c r="L854" s="41" t="s">
        <v>25</v>
      </c>
      <c r="M854" s="41" t="s">
        <v>25</v>
      </c>
      <c r="N854" s="41" t="s">
        <v>25</v>
      </c>
      <c r="O854" s="19">
        <v>2108.0300000000002</v>
      </c>
      <c r="P854" s="144"/>
      <c r="Q854" s="141"/>
      <c r="R854" s="141">
        <f t="shared" ref="R854" si="283">O855/O854</f>
        <v>1.0339985673828169</v>
      </c>
      <c r="S854" s="141">
        <f>O855/(I853)</f>
        <v>0.73884629204037766</v>
      </c>
    </row>
    <row r="855" spans="1:19" s="1" customFormat="1" ht="19.5" customHeight="1" x14ac:dyDescent="0.2">
      <c r="A855" s="145"/>
      <c r="B855" s="145"/>
      <c r="C855" s="145"/>
      <c r="D855" s="136"/>
      <c r="E855" s="136"/>
      <c r="F855" s="40">
        <v>42917</v>
      </c>
      <c r="G855" s="40">
        <v>43100</v>
      </c>
      <c r="H855" s="77"/>
      <c r="I855" s="41" t="s">
        <v>25</v>
      </c>
      <c r="J855" s="41" t="s">
        <v>25</v>
      </c>
      <c r="K855" s="41" t="s">
        <v>25</v>
      </c>
      <c r="L855" s="41" t="s">
        <v>25</v>
      </c>
      <c r="M855" s="41" t="s">
        <v>25</v>
      </c>
      <c r="N855" s="41" t="s">
        <v>25</v>
      </c>
      <c r="O855" s="19">
        <v>2179.6999999999998</v>
      </c>
      <c r="P855" s="145"/>
      <c r="Q855" s="142"/>
      <c r="R855" s="142"/>
      <c r="S855" s="142"/>
    </row>
    <row r="856" spans="1:19" s="1" customFormat="1" ht="19.5" customHeight="1" x14ac:dyDescent="0.2">
      <c r="A856" s="133" t="s">
        <v>58</v>
      </c>
      <c r="B856" s="188" t="s">
        <v>449</v>
      </c>
      <c r="C856" s="188" t="s">
        <v>450</v>
      </c>
      <c r="D856" s="135">
        <v>42320</v>
      </c>
      <c r="E856" s="135" t="s">
        <v>579</v>
      </c>
      <c r="F856" s="40">
        <v>42736</v>
      </c>
      <c r="G856" s="40">
        <v>42916</v>
      </c>
      <c r="H856" s="133" t="s">
        <v>738</v>
      </c>
      <c r="I856" s="19">
        <v>2533.94</v>
      </c>
      <c r="J856" s="41" t="s">
        <v>25</v>
      </c>
      <c r="K856" s="41" t="s">
        <v>25</v>
      </c>
      <c r="L856" s="41" t="s">
        <v>25</v>
      </c>
      <c r="M856" s="41" t="s">
        <v>25</v>
      </c>
      <c r="N856" s="41" t="s">
        <v>25</v>
      </c>
      <c r="O856" s="41" t="s">
        <v>25</v>
      </c>
      <c r="P856" s="187" t="s">
        <v>443</v>
      </c>
      <c r="Q856" s="141">
        <f t="shared" si="282"/>
        <v>1</v>
      </c>
      <c r="R856" s="141"/>
      <c r="S856" s="141"/>
    </row>
    <row r="857" spans="1:19" s="1" customFormat="1" ht="19.5" customHeight="1" x14ac:dyDescent="0.2">
      <c r="A857" s="137"/>
      <c r="B857" s="150"/>
      <c r="C857" s="150"/>
      <c r="D857" s="136"/>
      <c r="E857" s="136"/>
      <c r="F857" s="40">
        <v>42917</v>
      </c>
      <c r="G857" s="40">
        <v>43100</v>
      </c>
      <c r="H857" s="137"/>
      <c r="I857" s="19">
        <v>2533.94</v>
      </c>
      <c r="J857" s="41" t="s">
        <v>25</v>
      </c>
      <c r="K857" s="41" t="s">
        <v>25</v>
      </c>
      <c r="L857" s="41" t="s">
        <v>25</v>
      </c>
      <c r="M857" s="41" t="s">
        <v>25</v>
      </c>
      <c r="N857" s="41" t="s">
        <v>25</v>
      </c>
      <c r="O857" s="41" t="s">
        <v>25</v>
      </c>
      <c r="P857" s="166"/>
      <c r="Q857" s="142"/>
      <c r="R857" s="142"/>
      <c r="S857" s="142"/>
    </row>
    <row r="858" spans="1:19" s="1" customFormat="1" ht="19.5" customHeight="1" x14ac:dyDescent="0.2">
      <c r="A858" s="133" t="s">
        <v>58</v>
      </c>
      <c r="B858" s="188" t="s">
        <v>449</v>
      </c>
      <c r="C858" s="188" t="s">
        <v>450</v>
      </c>
      <c r="D858" s="135">
        <v>42720</v>
      </c>
      <c r="E858" s="135" t="s">
        <v>739</v>
      </c>
      <c r="F858" s="40">
        <v>42736</v>
      </c>
      <c r="G858" s="40">
        <v>42916</v>
      </c>
      <c r="H858" s="133"/>
      <c r="I858" s="6">
        <v>2018</v>
      </c>
      <c r="J858" s="41" t="s">
        <v>25</v>
      </c>
      <c r="K858" s="41" t="s">
        <v>25</v>
      </c>
      <c r="L858" s="41" t="s">
        <v>25</v>
      </c>
      <c r="M858" s="41" t="s">
        <v>25</v>
      </c>
      <c r="N858" s="41" t="s">
        <v>25</v>
      </c>
      <c r="O858" s="41" t="s">
        <v>25</v>
      </c>
      <c r="P858" s="42"/>
      <c r="Q858" s="141">
        <f t="shared" si="282"/>
        <v>1.0053121902874134</v>
      </c>
      <c r="R858" s="141"/>
      <c r="S858" s="141"/>
    </row>
    <row r="859" spans="1:19" s="1" customFormat="1" ht="19.5" customHeight="1" x14ac:dyDescent="0.2">
      <c r="A859" s="137"/>
      <c r="B859" s="150"/>
      <c r="C859" s="150"/>
      <c r="D859" s="136"/>
      <c r="E859" s="136"/>
      <c r="F859" s="40">
        <v>42917</v>
      </c>
      <c r="G859" s="40">
        <v>43100</v>
      </c>
      <c r="H859" s="137"/>
      <c r="I859" s="6">
        <v>2028.72</v>
      </c>
      <c r="J859" s="41" t="s">
        <v>25</v>
      </c>
      <c r="K859" s="41" t="s">
        <v>25</v>
      </c>
      <c r="L859" s="41" t="s">
        <v>25</v>
      </c>
      <c r="M859" s="41" t="s">
        <v>25</v>
      </c>
      <c r="N859" s="41" t="s">
        <v>25</v>
      </c>
      <c r="O859" s="41" t="s">
        <v>25</v>
      </c>
      <c r="P859" s="42"/>
      <c r="Q859" s="142"/>
      <c r="R859" s="142"/>
      <c r="S859" s="142"/>
    </row>
    <row r="860" spans="1:19" s="10" customFormat="1" ht="19.5" customHeight="1" x14ac:dyDescent="0.25">
      <c r="A860" s="46">
        <v>15</v>
      </c>
      <c r="B860" s="47" t="s">
        <v>230</v>
      </c>
      <c r="C860" s="8"/>
      <c r="D860" s="8"/>
      <c r="E860" s="8"/>
      <c r="F860" s="8"/>
      <c r="G860" s="8"/>
      <c r="H860" s="8"/>
      <c r="I860" s="8"/>
      <c r="J860" s="8"/>
      <c r="K860" s="8"/>
      <c r="L860" s="8"/>
      <c r="M860" s="9"/>
      <c r="N860" s="8"/>
      <c r="O860" s="8"/>
      <c r="P860" s="8"/>
      <c r="Q860" s="49"/>
      <c r="R860" s="49"/>
      <c r="S860" s="49"/>
    </row>
    <row r="861" spans="1:19" s="10" customFormat="1" ht="19.5" customHeight="1" x14ac:dyDescent="0.25">
      <c r="A861" s="133" t="s">
        <v>44</v>
      </c>
      <c r="B861" s="133" t="s">
        <v>46</v>
      </c>
      <c r="C861" s="133" t="s">
        <v>148</v>
      </c>
      <c r="D861" s="135">
        <v>42723</v>
      </c>
      <c r="E861" s="135" t="s">
        <v>621</v>
      </c>
      <c r="F861" s="40">
        <v>42736</v>
      </c>
      <c r="G861" s="40">
        <v>42916</v>
      </c>
      <c r="H861" s="22"/>
      <c r="I861" s="48">
        <v>1812.57</v>
      </c>
      <c r="J861" s="23" t="s">
        <v>25</v>
      </c>
      <c r="K861" s="23" t="s">
        <v>25</v>
      </c>
      <c r="L861" s="23" t="s">
        <v>25</v>
      </c>
      <c r="M861" s="23" t="s">
        <v>25</v>
      </c>
      <c r="N861" s="23" t="s">
        <v>25</v>
      </c>
      <c r="O861" s="8" t="s">
        <v>25</v>
      </c>
      <c r="P861" s="8"/>
      <c r="Q861" s="141">
        <f t="shared" ref="Q861" si="284">I862/I861</f>
        <v>1</v>
      </c>
      <c r="R861" s="141"/>
      <c r="S861" s="141"/>
    </row>
    <row r="862" spans="1:19" s="10" customFormat="1" ht="19.5" customHeight="1" x14ac:dyDescent="0.25">
      <c r="A862" s="134"/>
      <c r="B862" s="134"/>
      <c r="C862" s="134"/>
      <c r="D862" s="170"/>
      <c r="E862" s="170"/>
      <c r="F862" s="40">
        <v>42917</v>
      </c>
      <c r="G862" s="40">
        <v>43100</v>
      </c>
      <c r="H862" s="22"/>
      <c r="I862" s="48">
        <v>1812.57</v>
      </c>
      <c r="J862" s="23" t="s">
        <v>25</v>
      </c>
      <c r="K862" s="23" t="s">
        <v>25</v>
      </c>
      <c r="L862" s="23" t="s">
        <v>25</v>
      </c>
      <c r="M862" s="23" t="s">
        <v>25</v>
      </c>
      <c r="N862" s="23" t="s">
        <v>25</v>
      </c>
      <c r="O862" s="8" t="s">
        <v>25</v>
      </c>
      <c r="P862" s="8"/>
      <c r="Q862" s="142"/>
      <c r="R862" s="142"/>
      <c r="S862" s="142"/>
    </row>
    <row r="863" spans="1:19" s="10" customFormat="1" ht="19.5" customHeight="1" x14ac:dyDescent="0.25">
      <c r="A863" s="134"/>
      <c r="B863" s="134"/>
      <c r="C863" s="134"/>
      <c r="D863" s="135">
        <v>42723</v>
      </c>
      <c r="E863" s="135" t="s">
        <v>627</v>
      </c>
      <c r="F863" s="40">
        <v>42736</v>
      </c>
      <c r="G863" s="40">
        <v>42916</v>
      </c>
      <c r="H863" s="22"/>
      <c r="I863" s="8" t="s">
        <v>25</v>
      </c>
      <c r="J863" s="23" t="s">
        <v>25</v>
      </c>
      <c r="K863" s="23" t="s">
        <v>25</v>
      </c>
      <c r="L863" s="23" t="s">
        <v>25</v>
      </c>
      <c r="M863" s="23" t="s">
        <v>25</v>
      </c>
      <c r="N863" s="23" t="s">
        <v>25</v>
      </c>
      <c r="O863" s="48">
        <v>2138.83</v>
      </c>
      <c r="P863" s="8"/>
      <c r="Q863" s="141"/>
      <c r="R863" s="141">
        <f t="shared" ref="R863" si="285">O864/O863</f>
        <v>1</v>
      </c>
      <c r="S863" s="141">
        <f t="shared" ref="S863" si="286">O864/(I862*1.18)</f>
        <v>0.99999878438359324</v>
      </c>
    </row>
    <row r="864" spans="1:19" s="10" customFormat="1" ht="19.5" customHeight="1" x14ac:dyDescent="0.25">
      <c r="A864" s="137"/>
      <c r="B864" s="137"/>
      <c r="C864" s="137"/>
      <c r="D864" s="170"/>
      <c r="E864" s="170"/>
      <c r="F864" s="40">
        <v>42917</v>
      </c>
      <c r="G864" s="40">
        <v>43100</v>
      </c>
      <c r="H864" s="22"/>
      <c r="I864" s="8" t="s">
        <v>25</v>
      </c>
      <c r="J864" s="23" t="s">
        <v>25</v>
      </c>
      <c r="K864" s="23" t="s">
        <v>25</v>
      </c>
      <c r="L864" s="23" t="s">
        <v>25</v>
      </c>
      <c r="M864" s="23" t="s">
        <v>25</v>
      </c>
      <c r="N864" s="23" t="s">
        <v>25</v>
      </c>
      <c r="O864" s="48">
        <v>2138.83</v>
      </c>
      <c r="P864" s="8"/>
      <c r="Q864" s="142"/>
      <c r="R864" s="142"/>
      <c r="S864" s="142"/>
    </row>
    <row r="865" spans="1:19" s="10" customFormat="1" ht="19.5" customHeight="1" x14ac:dyDescent="0.25">
      <c r="A865" s="133" t="s">
        <v>44</v>
      </c>
      <c r="B865" s="133" t="s">
        <v>653</v>
      </c>
      <c r="C865" s="133" t="s">
        <v>465</v>
      </c>
      <c r="D865" s="135">
        <v>42723</v>
      </c>
      <c r="E865" s="135" t="s">
        <v>748</v>
      </c>
      <c r="F865" s="40">
        <v>42736</v>
      </c>
      <c r="G865" s="40">
        <v>42916</v>
      </c>
      <c r="H865" s="22"/>
      <c r="I865" s="8" t="s">
        <v>25</v>
      </c>
      <c r="J865" s="23" t="s">
        <v>25</v>
      </c>
      <c r="K865" s="23" t="s">
        <v>25</v>
      </c>
      <c r="L865" s="23" t="s">
        <v>25</v>
      </c>
      <c r="M865" s="23" t="s">
        <v>25</v>
      </c>
      <c r="N865" s="23" t="s">
        <v>25</v>
      </c>
      <c r="O865" s="32">
        <v>2222.71</v>
      </c>
      <c r="P865" s="8"/>
      <c r="Q865" s="141"/>
      <c r="R865" s="141">
        <f t="shared" ref="R865:R885" si="287">O866/O865</f>
        <v>1.0339990372113321</v>
      </c>
      <c r="S865" s="141">
        <f>O866/(I870*1.18)</f>
        <v>0.99638570221113465</v>
      </c>
    </row>
    <row r="866" spans="1:19" s="10" customFormat="1" ht="19.5" customHeight="1" x14ac:dyDescent="0.25">
      <c r="A866" s="137"/>
      <c r="B866" s="137"/>
      <c r="C866" s="137"/>
      <c r="D866" s="136"/>
      <c r="E866" s="136"/>
      <c r="F866" s="40">
        <v>42917</v>
      </c>
      <c r="G866" s="40">
        <v>43100</v>
      </c>
      <c r="H866" s="22"/>
      <c r="I866" s="8" t="s">
        <v>25</v>
      </c>
      <c r="J866" s="23" t="s">
        <v>25</v>
      </c>
      <c r="K866" s="23" t="s">
        <v>25</v>
      </c>
      <c r="L866" s="23" t="s">
        <v>25</v>
      </c>
      <c r="M866" s="23" t="s">
        <v>25</v>
      </c>
      <c r="N866" s="23" t="s">
        <v>25</v>
      </c>
      <c r="O866" s="32">
        <v>2298.2800000000002</v>
      </c>
      <c r="P866" s="8"/>
      <c r="Q866" s="142"/>
      <c r="R866" s="142"/>
      <c r="S866" s="142"/>
    </row>
    <row r="867" spans="1:19" s="10" customFormat="1" ht="19.5" customHeight="1" x14ac:dyDescent="0.25">
      <c r="A867" s="133" t="s">
        <v>44</v>
      </c>
      <c r="B867" s="133" t="s">
        <v>654</v>
      </c>
      <c r="C867" s="133" t="s">
        <v>465</v>
      </c>
      <c r="D867" s="135">
        <v>42723</v>
      </c>
      <c r="E867" s="135" t="s">
        <v>748</v>
      </c>
      <c r="F867" s="40">
        <v>42736</v>
      </c>
      <c r="G867" s="40">
        <v>42916</v>
      </c>
      <c r="H867" s="22"/>
      <c r="I867" s="8" t="s">
        <v>25</v>
      </c>
      <c r="J867" s="23" t="s">
        <v>25</v>
      </c>
      <c r="K867" s="23" t="s">
        <v>25</v>
      </c>
      <c r="L867" s="23" t="s">
        <v>25</v>
      </c>
      <c r="M867" s="23" t="s">
        <v>25</v>
      </c>
      <c r="N867" s="23" t="s">
        <v>25</v>
      </c>
      <c r="O867" s="32">
        <v>1926.35</v>
      </c>
      <c r="P867" s="8"/>
      <c r="Q867" s="141"/>
      <c r="R867" s="141">
        <f t="shared" si="287"/>
        <v>1.0340021283775014</v>
      </c>
      <c r="S867" s="141">
        <f>O868/(I870*1.18)</f>
        <v>0.86353745450913222</v>
      </c>
    </row>
    <row r="868" spans="1:19" s="10" customFormat="1" ht="19.5" customHeight="1" x14ac:dyDescent="0.25">
      <c r="A868" s="137"/>
      <c r="B868" s="137"/>
      <c r="C868" s="137"/>
      <c r="D868" s="136"/>
      <c r="E868" s="136"/>
      <c r="F868" s="40">
        <v>42917</v>
      </c>
      <c r="G868" s="40">
        <v>43100</v>
      </c>
      <c r="H868" s="22"/>
      <c r="I868" s="8" t="s">
        <v>25</v>
      </c>
      <c r="J868" s="23" t="s">
        <v>25</v>
      </c>
      <c r="K868" s="23" t="s">
        <v>25</v>
      </c>
      <c r="L868" s="23" t="s">
        <v>25</v>
      </c>
      <c r="M868" s="23" t="s">
        <v>25</v>
      </c>
      <c r="N868" s="23" t="s">
        <v>25</v>
      </c>
      <c r="O868" s="32">
        <v>1991.85</v>
      </c>
      <c r="P868" s="8"/>
      <c r="Q868" s="142"/>
      <c r="R868" s="142"/>
      <c r="S868" s="142"/>
    </row>
    <row r="869" spans="1:19" ht="19.5" customHeight="1" x14ac:dyDescent="0.25">
      <c r="A869" s="133" t="s">
        <v>44</v>
      </c>
      <c r="B869" s="133" t="s">
        <v>45</v>
      </c>
      <c r="C869" s="133" t="s">
        <v>465</v>
      </c>
      <c r="D869" s="135">
        <v>42723</v>
      </c>
      <c r="E869" s="135" t="s">
        <v>747</v>
      </c>
      <c r="F869" s="40">
        <v>42736</v>
      </c>
      <c r="G869" s="40">
        <v>42916</v>
      </c>
      <c r="H869" s="133"/>
      <c r="I869" s="32">
        <v>1907.44</v>
      </c>
      <c r="J869" s="41" t="s">
        <v>25</v>
      </c>
      <c r="K869" s="41" t="s">
        <v>25</v>
      </c>
      <c r="L869" s="41" t="s">
        <v>25</v>
      </c>
      <c r="M869" s="41" t="s">
        <v>25</v>
      </c>
      <c r="N869" s="41" t="s">
        <v>25</v>
      </c>
      <c r="O869" s="41" t="s">
        <v>25</v>
      </c>
      <c r="P869" s="42"/>
      <c r="Q869" s="141">
        <f t="shared" ref="Q869:Q883" si="288">I870/I869</f>
        <v>1.0248081197835843</v>
      </c>
      <c r="R869" s="141"/>
      <c r="S869" s="141"/>
    </row>
    <row r="870" spans="1:19" ht="19.5" customHeight="1" x14ac:dyDescent="0.25">
      <c r="A870" s="137"/>
      <c r="B870" s="137"/>
      <c r="C870" s="137"/>
      <c r="D870" s="136"/>
      <c r="E870" s="136"/>
      <c r="F870" s="40">
        <v>42917</v>
      </c>
      <c r="G870" s="40">
        <v>43100</v>
      </c>
      <c r="H870" s="137"/>
      <c r="I870" s="32">
        <v>1954.76</v>
      </c>
      <c r="J870" s="41" t="s">
        <v>25</v>
      </c>
      <c r="K870" s="41" t="s">
        <v>25</v>
      </c>
      <c r="L870" s="41" t="s">
        <v>25</v>
      </c>
      <c r="M870" s="41" t="s">
        <v>25</v>
      </c>
      <c r="N870" s="41" t="s">
        <v>25</v>
      </c>
      <c r="O870" s="41" t="s">
        <v>25</v>
      </c>
      <c r="P870" s="42"/>
      <c r="Q870" s="142"/>
      <c r="R870" s="142"/>
      <c r="S870" s="142"/>
    </row>
    <row r="871" spans="1:19" ht="19.5" customHeight="1" x14ac:dyDescent="0.25">
      <c r="A871" s="133" t="s">
        <v>44</v>
      </c>
      <c r="B871" s="133" t="s">
        <v>46</v>
      </c>
      <c r="C871" s="133" t="s">
        <v>326</v>
      </c>
      <c r="D871" s="135">
        <v>42713</v>
      </c>
      <c r="E871" s="135" t="s">
        <v>756</v>
      </c>
      <c r="F871" s="40">
        <v>42736</v>
      </c>
      <c r="G871" s="40">
        <v>42916</v>
      </c>
      <c r="H871" s="133"/>
      <c r="I871" s="19">
        <v>1990</v>
      </c>
      <c r="J871" s="41" t="s">
        <v>25</v>
      </c>
      <c r="K871" s="41" t="s">
        <v>25</v>
      </c>
      <c r="L871" s="41" t="s">
        <v>25</v>
      </c>
      <c r="M871" s="41" t="s">
        <v>25</v>
      </c>
      <c r="N871" s="41" t="s">
        <v>25</v>
      </c>
      <c r="O871" s="19" t="s">
        <v>25</v>
      </c>
      <c r="P871" s="42"/>
      <c r="Q871" s="141">
        <f t="shared" si="288"/>
        <v>1.0285778894472362</v>
      </c>
      <c r="R871" s="141"/>
      <c r="S871" s="141"/>
    </row>
    <row r="872" spans="1:19" ht="19.5" customHeight="1" x14ac:dyDescent="0.25">
      <c r="A872" s="134"/>
      <c r="B872" s="134"/>
      <c r="C872" s="134"/>
      <c r="D872" s="136"/>
      <c r="E872" s="136"/>
      <c r="F872" s="40">
        <v>42917</v>
      </c>
      <c r="G872" s="40">
        <v>43100</v>
      </c>
      <c r="H872" s="137"/>
      <c r="I872" s="19">
        <v>2046.87</v>
      </c>
      <c r="J872" s="41" t="s">
        <v>25</v>
      </c>
      <c r="K872" s="41" t="s">
        <v>25</v>
      </c>
      <c r="L872" s="41" t="s">
        <v>25</v>
      </c>
      <c r="M872" s="41" t="s">
        <v>25</v>
      </c>
      <c r="N872" s="41" t="s">
        <v>25</v>
      </c>
      <c r="O872" s="19" t="s">
        <v>25</v>
      </c>
      <c r="P872" s="42"/>
      <c r="Q872" s="142"/>
      <c r="R872" s="142"/>
      <c r="S872" s="142"/>
    </row>
    <row r="873" spans="1:19" ht="19.5" customHeight="1" x14ac:dyDescent="0.25">
      <c r="A873" s="134"/>
      <c r="B873" s="134"/>
      <c r="C873" s="134"/>
      <c r="D873" s="135">
        <v>42723</v>
      </c>
      <c r="E873" s="135" t="s">
        <v>758</v>
      </c>
      <c r="F873" s="40">
        <v>42736</v>
      </c>
      <c r="G873" s="40">
        <v>42916</v>
      </c>
      <c r="H873" s="133"/>
      <c r="I873" s="19" t="s">
        <v>25</v>
      </c>
      <c r="J873" s="41" t="s">
        <v>25</v>
      </c>
      <c r="K873" s="41" t="s">
        <v>25</v>
      </c>
      <c r="L873" s="41" t="s">
        <v>25</v>
      </c>
      <c r="M873" s="41" t="s">
        <v>25</v>
      </c>
      <c r="N873" s="41" t="s">
        <v>25</v>
      </c>
      <c r="O873" s="19">
        <v>2348.1999999999998</v>
      </c>
      <c r="P873" s="35"/>
      <c r="Q873" s="141"/>
      <c r="R873" s="141">
        <f t="shared" si="287"/>
        <v>1.02857933736479</v>
      </c>
      <c r="S873" s="141">
        <f t="shared" ref="S873:S885" si="289">O874/(I872*1.18)</f>
        <v>1.0000014076887795</v>
      </c>
    </row>
    <row r="874" spans="1:19" ht="19.5" customHeight="1" x14ac:dyDescent="0.25">
      <c r="A874" s="137"/>
      <c r="B874" s="137"/>
      <c r="C874" s="137"/>
      <c r="D874" s="136"/>
      <c r="E874" s="136"/>
      <c r="F874" s="40">
        <v>42917</v>
      </c>
      <c r="G874" s="40">
        <v>43100</v>
      </c>
      <c r="H874" s="137"/>
      <c r="I874" s="19" t="s">
        <v>25</v>
      </c>
      <c r="J874" s="41" t="s">
        <v>25</v>
      </c>
      <c r="K874" s="41" t="s">
        <v>25</v>
      </c>
      <c r="L874" s="41" t="s">
        <v>25</v>
      </c>
      <c r="M874" s="41" t="s">
        <v>25</v>
      </c>
      <c r="N874" s="41" t="s">
        <v>25</v>
      </c>
      <c r="O874" s="19">
        <v>2415.31</v>
      </c>
      <c r="P874" s="35"/>
      <c r="Q874" s="142"/>
      <c r="R874" s="142"/>
      <c r="S874" s="142"/>
    </row>
    <row r="875" spans="1:19" ht="19.5" customHeight="1" x14ac:dyDescent="0.25">
      <c r="A875" s="133" t="s">
        <v>44</v>
      </c>
      <c r="B875" s="133" t="s">
        <v>47</v>
      </c>
      <c r="C875" s="133" t="s">
        <v>32</v>
      </c>
      <c r="D875" s="135">
        <v>42713</v>
      </c>
      <c r="E875" s="135" t="s">
        <v>663</v>
      </c>
      <c r="F875" s="40">
        <v>42736</v>
      </c>
      <c r="G875" s="40">
        <v>42916</v>
      </c>
      <c r="H875" s="133"/>
      <c r="I875" s="19">
        <v>5996.25</v>
      </c>
      <c r="J875" s="41" t="s">
        <v>25</v>
      </c>
      <c r="K875" s="41" t="s">
        <v>25</v>
      </c>
      <c r="L875" s="41" t="s">
        <v>25</v>
      </c>
      <c r="M875" s="41" t="s">
        <v>25</v>
      </c>
      <c r="N875" s="41" t="s">
        <v>25</v>
      </c>
      <c r="O875" s="19" t="s">
        <v>25</v>
      </c>
      <c r="P875" s="133" t="s">
        <v>79</v>
      </c>
      <c r="Q875" s="141">
        <f t="shared" si="288"/>
        <v>1.0209714404836356</v>
      </c>
      <c r="R875" s="141"/>
      <c r="S875" s="141"/>
    </row>
    <row r="876" spans="1:19" ht="19.5" customHeight="1" x14ac:dyDescent="0.25">
      <c r="A876" s="134"/>
      <c r="B876" s="134"/>
      <c r="C876" s="134"/>
      <c r="D876" s="136"/>
      <c r="E876" s="136"/>
      <c r="F876" s="40">
        <v>42917</v>
      </c>
      <c r="G876" s="40">
        <v>43100</v>
      </c>
      <c r="H876" s="137"/>
      <c r="I876" s="19">
        <v>6122</v>
      </c>
      <c r="J876" s="41" t="s">
        <v>25</v>
      </c>
      <c r="K876" s="41" t="s">
        <v>25</v>
      </c>
      <c r="L876" s="41" t="s">
        <v>25</v>
      </c>
      <c r="M876" s="41" t="s">
        <v>25</v>
      </c>
      <c r="N876" s="41" t="s">
        <v>25</v>
      </c>
      <c r="O876" s="19" t="s">
        <v>25</v>
      </c>
      <c r="P876" s="137" t="s">
        <v>33</v>
      </c>
      <c r="Q876" s="142"/>
      <c r="R876" s="142"/>
      <c r="S876" s="142"/>
    </row>
    <row r="877" spans="1:19" ht="19.5" customHeight="1" x14ac:dyDescent="0.25">
      <c r="A877" s="134"/>
      <c r="B877" s="134"/>
      <c r="C877" s="134"/>
      <c r="D877" s="135">
        <v>42723</v>
      </c>
      <c r="E877" s="135" t="s">
        <v>758</v>
      </c>
      <c r="F877" s="40">
        <v>42736</v>
      </c>
      <c r="G877" s="40">
        <v>42916</v>
      </c>
      <c r="H877" s="133"/>
      <c r="I877" s="19" t="s">
        <v>25</v>
      </c>
      <c r="J877" s="41" t="s">
        <v>25</v>
      </c>
      <c r="K877" s="41" t="s">
        <v>25</v>
      </c>
      <c r="L877" s="41" t="s">
        <v>25</v>
      </c>
      <c r="M877" s="41" t="s">
        <v>25</v>
      </c>
      <c r="N877" s="41" t="s">
        <v>25</v>
      </c>
      <c r="O877" s="19">
        <v>2155.1</v>
      </c>
      <c r="P877" s="37"/>
      <c r="Q877" s="141"/>
      <c r="R877" s="141">
        <f t="shared" si="287"/>
        <v>1.0350006960233866</v>
      </c>
      <c r="S877" s="141">
        <f>O878/(I876)</f>
        <v>0.36434661875204183</v>
      </c>
    </row>
    <row r="878" spans="1:19" ht="19.5" customHeight="1" x14ac:dyDescent="0.25">
      <c r="A878" s="137"/>
      <c r="B878" s="137"/>
      <c r="C878" s="137"/>
      <c r="D878" s="136"/>
      <c r="E878" s="136"/>
      <c r="F878" s="40">
        <v>42917</v>
      </c>
      <c r="G878" s="40">
        <v>43100</v>
      </c>
      <c r="H878" s="137"/>
      <c r="I878" s="19" t="s">
        <v>25</v>
      </c>
      <c r="J878" s="41" t="s">
        <v>25</v>
      </c>
      <c r="K878" s="41" t="s">
        <v>25</v>
      </c>
      <c r="L878" s="41" t="s">
        <v>25</v>
      </c>
      <c r="M878" s="41" t="s">
        <v>25</v>
      </c>
      <c r="N878" s="41" t="s">
        <v>25</v>
      </c>
      <c r="O878" s="19">
        <v>2230.5300000000002</v>
      </c>
      <c r="P878" s="37"/>
      <c r="Q878" s="142"/>
      <c r="R878" s="142"/>
      <c r="S878" s="142"/>
    </row>
    <row r="879" spans="1:19" ht="19.5" customHeight="1" x14ac:dyDescent="0.25">
      <c r="A879" s="133" t="s">
        <v>44</v>
      </c>
      <c r="B879" s="133" t="s">
        <v>48</v>
      </c>
      <c r="C879" s="133" t="s">
        <v>32</v>
      </c>
      <c r="D879" s="135">
        <v>42713</v>
      </c>
      <c r="E879" s="135" t="s">
        <v>663</v>
      </c>
      <c r="F879" s="40">
        <v>42736</v>
      </c>
      <c r="G879" s="40">
        <v>42916</v>
      </c>
      <c r="H879" s="133"/>
      <c r="I879" s="19">
        <v>5996.25</v>
      </c>
      <c r="J879" s="41" t="s">
        <v>25</v>
      </c>
      <c r="K879" s="41" t="s">
        <v>25</v>
      </c>
      <c r="L879" s="41" t="s">
        <v>25</v>
      </c>
      <c r="M879" s="41" t="s">
        <v>25</v>
      </c>
      <c r="N879" s="41" t="s">
        <v>25</v>
      </c>
      <c r="O879" s="19" t="s">
        <v>25</v>
      </c>
      <c r="P879" s="133" t="s">
        <v>79</v>
      </c>
      <c r="Q879" s="141">
        <f t="shared" si="288"/>
        <v>1.0209714404836356</v>
      </c>
      <c r="R879" s="141"/>
      <c r="S879" s="141"/>
    </row>
    <row r="880" spans="1:19" ht="19.5" customHeight="1" x14ac:dyDescent="0.25">
      <c r="A880" s="134"/>
      <c r="B880" s="134"/>
      <c r="C880" s="134"/>
      <c r="D880" s="136"/>
      <c r="E880" s="136"/>
      <c r="F880" s="40">
        <v>42917</v>
      </c>
      <c r="G880" s="40">
        <v>43100</v>
      </c>
      <c r="H880" s="137"/>
      <c r="I880" s="19">
        <v>6122</v>
      </c>
      <c r="J880" s="41" t="s">
        <v>25</v>
      </c>
      <c r="K880" s="41" t="s">
        <v>25</v>
      </c>
      <c r="L880" s="41" t="s">
        <v>25</v>
      </c>
      <c r="M880" s="41" t="s">
        <v>25</v>
      </c>
      <c r="N880" s="41" t="s">
        <v>25</v>
      </c>
      <c r="O880" s="19" t="s">
        <v>25</v>
      </c>
      <c r="P880" s="137" t="s">
        <v>33</v>
      </c>
      <c r="Q880" s="142"/>
      <c r="R880" s="142"/>
      <c r="S880" s="142"/>
    </row>
    <row r="881" spans="1:19" ht="19.5" customHeight="1" x14ac:dyDescent="0.25">
      <c r="A881" s="134"/>
      <c r="B881" s="134"/>
      <c r="C881" s="134"/>
      <c r="D881" s="135">
        <v>42723</v>
      </c>
      <c r="E881" s="135" t="s">
        <v>758</v>
      </c>
      <c r="F881" s="40">
        <v>42736</v>
      </c>
      <c r="G881" s="40">
        <v>42916</v>
      </c>
      <c r="H881" s="133"/>
      <c r="I881" s="19" t="s">
        <v>25</v>
      </c>
      <c r="J881" s="41" t="s">
        <v>25</v>
      </c>
      <c r="K881" s="41" t="s">
        <v>25</v>
      </c>
      <c r="L881" s="41" t="s">
        <v>25</v>
      </c>
      <c r="M881" s="41" t="s">
        <v>25</v>
      </c>
      <c r="N881" s="41" t="s">
        <v>25</v>
      </c>
      <c r="O881" s="19">
        <v>1914.31</v>
      </c>
      <c r="P881" s="36"/>
      <c r="Q881" s="141"/>
      <c r="R881" s="141">
        <f t="shared" si="287"/>
        <v>1.0349995559757823</v>
      </c>
      <c r="S881" s="141">
        <f>O882/(I880)</f>
        <v>0.32363770009800719</v>
      </c>
    </row>
    <row r="882" spans="1:19" ht="19.5" customHeight="1" x14ac:dyDescent="0.25">
      <c r="A882" s="137"/>
      <c r="B882" s="137"/>
      <c r="C882" s="137"/>
      <c r="D882" s="136"/>
      <c r="E882" s="136"/>
      <c r="F882" s="40">
        <v>42917</v>
      </c>
      <c r="G882" s="40">
        <v>43100</v>
      </c>
      <c r="H882" s="137"/>
      <c r="I882" s="19" t="s">
        <v>25</v>
      </c>
      <c r="J882" s="41" t="s">
        <v>25</v>
      </c>
      <c r="K882" s="41" t="s">
        <v>25</v>
      </c>
      <c r="L882" s="41" t="s">
        <v>25</v>
      </c>
      <c r="M882" s="41" t="s">
        <v>25</v>
      </c>
      <c r="N882" s="41" t="s">
        <v>25</v>
      </c>
      <c r="O882" s="19">
        <v>1981.31</v>
      </c>
      <c r="P882" s="36"/>
      <c r="Q882" s="142"/>
      <c r="R882" s="142"/>
      <c r="S882" s="142"/>
    </row>
    <row r="883" spans="1:19" ht="19.5" customHeight="1" x14ac:dyDescent="0.25">
      <c r="A883" s="133" t="s">
        <v>44</v>
      </c>
      <c r="B883" s="133" t="s">
        <v>49</v>
      </c>
      <c r="C883" s="133" t="s">
        <v>50</v>
      </c>
      <c r="D883" s="135">
        <v>42713</v>
      </c>
      <c r="E883" s="135" t="s">
        <v>757</v>
      </c>
      <c r="F883" s="40">
        <v>42736</v>
      </c>
      <c r="G883" s="40">
        <v>42916</v>
      </c>
      <c r="H883" s="133"/>
      <c r="I883" s="19">
        <v>5774.45</v>
      </c>
      <c r="J883" s="41" t="s">
        <v>25</v>
      </c>
      <c r="K883" s="41" t="s">
        <v>25</v>
      </c>
      <c r="L883" s="41" t="s">
        <v>25</v>
      </c>
      <c r="M883" s="41" t="s">
        <v>25</v>
      </c>
      <c r="N883" s="41" t="s">
        <v>25</v>
      </c>
      <c r="O883" s="19" t="s">
        <v>25</v>
      </c>
      <c r="P883" s="42"/>
      <c r="Q883" s="141">
        <f t="shared" si="288"/>
        <v>1.000043294166544</v>
      </c>
      <c r="R883" s="141"/>
      <c r="S883" s="141"/>
    </row>
    <row r="884" spans="1:19" ht="19.5" customHeight="1" x14ac:dyDescent="0.25">
      <c r="A884" s="134"/>
      <c r="B884" s="134"/>
      <c r="C884" s="134"/>
      <c r="D884" s="136"/>
      <c r="E884" s="136"/>
      <c r="F884" s="40">
        <v>42917</v>
      </c>
      <c r="G884" s="40">
        <v>43100</v>
      </c>
      <c r="H884" s="137"/>
      <c r="I884" s="19">
        <v>5774.7</v>
      </c>
      <c r="J884" s="41" t="s">
        <v>25</v>
      </c>
      <c r="K884" s="41" t="s">
        <v>25</v>
      </c>
      <c r="L884" s="41" t="s">
        <v>25</v>
      </c>
      <c r="M884" s="41" t="s">
        <v>25</v>
      </c>
      <c r="N884" s="41" t="s">
        <v>25</v>
      </c>
      <c r="O884" s="19" t="s">
        <v>25</v>
      </c>
      <c r="P884" s="42"/>
      <c r="Q884" s="142"/>
      <c r="R884" s="142"/>
      <c r="S884" s="142"/>
    </row>
    <row r="885" spans="1:19" ht="19.5" customHeight="1" x14ac:dyDescent="0.25">
      <c r="A885" s="134"/>
      <c r="B885" s="134"/>
      <c r="C885" s="134"/>
      <c r="D885" s="135">
        <v>42723</v>
      </c>
      <c r="E885" s="135" t="s">
        <v>758</v>
      </c>
      <c r="F885" s="40">
        <v>42736</v>
      </c>
      <c r="G885" s="40">
        <v>42916</v>
      </c>
      <c r="H885" s="133"/>
      <c r="I885" s="19" t="s">
        <v>25</v>
      </c>
      <c r="J885" s="41" t="s">
        <v>25</v>
      </c>
      <c r="K885" s="41" t="s">
        <v>25</v>
      </c>
      <c r="L885" s="41" t="s">
        <v>25</v>
      </c>
      <c r="M885" s="41" t="s">
        <v>25</v>
      </c>
      <c r="N885" s="41" t="s">
        <v>25</v>
      </c>
      <c r="O885" s="19">
        <v>2181.59</v>
      </c>
      <c r="P885" s="35"/>
      <c r="Q885" s="141"/>
      <c r="R885" s="141">
        <f t="shared" si="287"/>
        <v>1.0350019939585346</v>
      </c>
      <c r="S885" s="141">
        <f t="shared" si="289"/>
        <v>0.33136213987783647</v>
      </c>
    </row>
    <row r="886" spans="1:19" ht="19.5" customHeight="1" x14ac:dyDescent="0.25">
      <c r="A886" s="137"/>
      <c r="B886" s="137"/>
      <c r="C886" s="137"/>
      <c r="D886" s="136"/>
      <c r="E886" s="136"/>
      <c r="F886" s="40">
        <v>42917</v>
      </c>
      <c r="G886" s="40">
        <v>43100</v>
      </c>
      <c r="H886" s="137"/>
      <c r="I886" s="19" t="s">
        <v>25</v>
      </c>
      <c r="J886" s="41" t="s">
        <v>25</v>
      </c>
      <c r="K886" s="41" t="s">
        <v>25</v>
      </c>
      <c r="L886" s="41" t="s">
        <v>25</v>
      </c>
      <c r="M886" s="41" t="s">
        <v>25</v>
      </c>
      <c r="N886" s="41" t="s">
        <v>25</v>
      </c>
      <c r="O886" s="19">
        <v>2257.9499999999998</v>
      </c>
      <c r="P886" s="35"/>
      <c r="Q886" s="142"/>
      <c r="R886" s="142"/>
      <c r="S886" s="142"/>
    </row>
    <row r="887" spans="1:19" s="1" customFormat="1" ht="19.5" customHeight="1" x14ac:dyDescent="0.2">
      <c r="A887" s="133" t="s">
        <v>492</v>
      </c>
      <c r="B887" s="133" t="s">
        <v>309</v>
      </c>
      <c r="C887" s="133" t="s">
        <v>515</v>
      </c>
      <c r="D887" s="135">
        <v>42338</v>
      </c>
      <c r="E887" s="135" t="s">
        <v>452</v>
      </c>
      <c r="F887" s="45">
        <v>42736</v>
      </c>
      <c r="G887" s="45">
        <v>42916</v>
      </c>
      <c r="H887" s="133"/>
      <c r="I887" s="17">
        <v>885.95</v>
      </c>
      <c r="J887" s="39" t="s">
        <v>25</v>
      </c>
      <c r="K887" s="39" t="s">
        <v>114</v>
      </c>
      <c r="L887" s="39" t="s">
        <v>114</v>
      </c>
      <c r="M887" s="39" t="s">
        <v>114</v>
      </c>
      <c r="N887" s="39" t="s">
        <v>114</v>
      </c>
      <c r="O887" s="39" t="s">
        <v>114</v>
      </c>
      <c r="P887" s="168" t="s">
        <v>310</v>
      </c>
      <c r="Q887" s="141">
        <f t="shared" ref="Q887:Q889" si="290">I888/I887</f>
        <v>1.0508042214571929</v>
      </c>
      <c r="R887" s="141"/>
      <c r="S887" s="141"/>
    </row>
    <row r="888" spans="1:19" s="1" customFormat="1" ht="19.5" customHeight="1" x14ac:dyDescent="0.2">
      <c r="A888" s="134"/>
      <c r="B888" s="134"/>
      <c r="C888" s="134"/>
      <c r="D888" s="170"/>
      <c r="E888" s="170"/>
      <c r="F888" s="45">
        <v>42917</v>
      </c>
      <c r="G888" s="45">
        <v>43100</v>
      </c>
      <c r="H888" s="137"/>
      <c r="I888" s="17">
        <v>930.96</v>
      </c>
      <c r="J888" s="39" t="s">
        <v>25</v>
      </c>
      <c r="K888" s="39" t="s">
        <v>114</v>
      </c>
      <c r="L888" s="39" t="s">
        <v>114</v>
      </c>
      <c r="M888" s="39" t="s">
        <v>114</v>
      </c>
      <c r="N888" s="39" t="s">
        <v>114</v>
      </c>
      <c r="O888" s="39" t="s">
        <v>114</v>
      </c>
      <c r="P888" s="169"/>
      <c r="Q888" s="142"/>
      <c r="R888" s="142"/>
      <c r="S888" s="142"/>
    </row>
    <row r="889" spans="1:19" s="1" customFormat="1" ht="19.5" customHeight="1" x14ac:dyDescent="0.2">
      <c r="A889" s="134"/>
      <c r="B889" s="134"/>
      <c r="C889" s="134"/>
      <c r="D889" s="170"/>
      <c r="E889" s="170"/>
      <c r="F889" s="45">
        <v>42736</v>
      </c>
      <c r="G889" s="45">
        <v>42916</v>
      </c>
      <c r="H889" s="133"/>
      <c r="I889" s="39">
        <v>1195.6199999999999</v>
      </c>
      <c r="J889" s="39" t="s">
        <v>25</v>
      </c>
      <c r="K889" s="39">
        <v>1255.58</v>
      </c>
      <c r="L889" s="39" t="s">
        <v>114</v>
      </c>
      <c r="M889" s="39" t="s">
        <v>114</v>
      </c>
      <c r="N889" s="39" t="s">
        <v>114</v>
      </c>
      <c r="O889" s="39" t="s">
        <v>114</v>
      </c>
      <c r="P889" s="168" t="s">
        <v>311</v>
      </c>
      <c r="Q889" s="141">
        <f t="shared" si="290"/>
        <v>1.0508020943109015</v>
      </c>
      <c r="R889" s="141"/>
      <c r="S889" s="141"/>
    </row>
    <row r="890" spans="1:19" s="1" customFormat="1" ht="19.5" customHeight="1" x14ac:dyDescent="0.2">
      <c r="A890" s="137"/>
      <c r="B890" s="137"/>
      <c r="C890" s="137"/>
      <c r="D890" s="136"/>
      <c r="E890" s="136"/>
      <c r="F890" s="45">
        <v>42917</v>
      </c>
      <c r="G890" s="45">
        <v>43100</v>
      </c>
      <c r="H890" s="137"/>
      <c r="I890" s="39">
        <v>1256.3599999999999</v>
      </c>
      <c r="J890" s="39" t="s">
        <v>25</v>
      </c>
      <c r="K890" s="39">
        <v>1319.39</v>
      </c>
      <c r="L890" s="39" t="s">
        <v>114</v>
      </c>
      <c r="M890" s="39" t="s">
        <v>114</v>
      </c>
      <c r="N890" s="39" t="s">
        <v>114</v>
      </c>
      <c r="O890" s="39" t="s">
        <v>114</v>
      </c>
      <c r="P890" s="169"/>
      <c r="Q890" s="142"/>
      <c r="R890" s="142"/>
      <c r="S890" s="142"/>
    </row>
    <row r="891" spans="1:19" s="10" customFormat="1" ht="19.5" customHeight="1" x14ac:dyDescent="0.25">
      <c r="A891" s="46">
        <v>16</v>
      </c>
      <c r="B891" s="191" t="s">
        <v>160</v>
      </c>
      <c r="C891" s="192"/>
      <c r="D891" s="8"/>
      <c r="E891" s="8"/>
      <c r="F891" s="8"/>
      <c r="G891" s="8"/>
      <c r="H891" s="8"/>
      <c r="I891" s="8"/>
      <c r="J891" s="8"/>
      <c r="K891" s="8"/>
      <c r="L891" s="8"/>
      <c r="M891" s="9"/>
      <c r="N891" s="8"/>
      <c r="O891" s="8"/>
      <c r="P891" s="8"/>
      <c r="Q891" s="49"/>
      <c r="R891" s="49"/>
      <c r="S891" s="49"/>
    </row>
    <row r="892" spans="1:19" s="1" customFormat="1" ht="19.5" customHeight="1" x14ac:dyDescent="0.2">
      <c r="A892" s="133" t="s">
        <v>160</v>
      </c>
      <c r="B892" s="133" t="s">
        <v>160</v>
      </c>
      <c r="C892" s="133" t="s">
        <v>459</v>
      </c>
      <c r="D892" s="135">
        <v>42717</v>
      </c>
      <c r="E892" s="135" t="s">
        <v>672</v>
      </c>
      <c r="F892" s="40">
        <v>42736</v>
      </c>
      <c r="G892" s="40">
        <v>42916</v>
      </c>
      <c r="H892" s="133"/>
      <c r="I892" s="32">
        <v>281.82</v>
      </c>
      <c r="J892" s="39" t="s">
        <v>114</v>
      </c>
      <c r="K892" s="32" t="s">
        <v>25</v>
      </c>
      <c r="L892" s="32" t="s">
        <v>25</v>
      </c>
      <c r="M892" s="32" t="s">
        <v>25</v>
      </c>
      <c r="N892" s="32" t="s">
        <v>25</v>
      </c>
      <c r="O892" s="32" t="s">
        <v>25</v>
      </c>
      <c r="P892" s="42"/>
      <c r="Q892" s="146">
        <f t="shared" ref="Q892" si="291">I893/I892</f>
        <v>1.0259385423319849</v>
      </c>
      <c r="R892" s="146"/>
      <c r="S892" s="146"/>
    </row>
    <row r="893" spans="1:19" s="1" customFormat="1" ht="19.5" customHeight="1" x14ac:dyDescent="0.2">
      <c r="A893" s="137"/>
      <c r="B893" s="137"/>
      <c r="C893" s="137"/>
      <c r="D893" s="136"/>
      <c r="E893" s="136"/>
      <c r="F893" s="40">
        <v>42917</v>
      </c>
      <c r="G893" s="40">
        <v>43100</v>
      </c>
      <c r="H893" s="137"/>
      <c r="I893" s="32">
        <v>289.13</v>
      </c>
      <c r="J893" s="39" t="s">
        <v>114</v>
      </c>
      <c r="K893" s="32" t="s">
        <v>25</v>
      </c>
      <c r="L893" s="32" t="s">
        <v>25</v>
      </c>
      <c r="M893" s="32" t="s">
        <v>25</v>
      </c>
      <c r="N893" s="32" t="s">
        <v>25</v>
      </c>
      <c r="O893" s="32" t="s">
        <v>25</v>
      </c>
      <c r="P893" s="42"/>
      <c r="Q893" s="147"/>
      <c r="R893" s="147"/>
      <c r="S893" s="147"/>
    </row>
    <row r="894" spans="1:19" s="1" customFormat="1" ht="19.5" customHeight="1" x14ac:dyDescent="0.2">
      <c r="A894" s="133" t="s">
        <v>160</v>
      </c>
      <c r="B894" s="133" t="s">
        <v>160</v>
      </c>
      <c r="C894" s="133" t="s">
        <v>308</v>
      </c>
      <c r="D894" s="135">
        <v>42338</v>
      </c>
      <c r="E894" s="135" t="s">
        <v>624</v>
      </c>
      <c r="F894" s="40">
        <v>42736</v>
      </c>
      <c r="G894" s="40">
        <v>42916</v>
      </c>
      <c r="H894" s="133" t="s">
        <v>857</v>
      </c>
      <c r="I894" s="60">
        <v>618.30999999999995</v>
      </c>
      <c r="J894" s="39" t="s">
        <v>114</v>
      </c>
      <c r="K894" s="32" t="s">
        <v>25</v>
      </c>
      <c r="L894" s="32" t="s">
        <v>25</v>
      </c>
      <c r="M894" s="32" t="s">
        <v>25</v>
      </c>
      <c r="N894" s="32" t="s">
        <v>25</v>
      </c>
      <c r="O894" s="32" t="s">
        <v>25</v>
      </c>
      <c r="P894" s="42"/>
      <c r="Q894" s="146">
        <f t="shared" ref="Q894" si="292">I895/I894</f>
        <v>1.010431660493927</v>
      </c>
      <c r="R894" s="146"/>
      <c r="S894" s="146"/>
    </row>
    <row r="895" spans="1:19" s="1" customFormat="1" ht="19.5" customHeight="1" x14ac:dyDescent="0.2">
      <c r="A895" s="134"/>
      <c r="B895" s="134"/>
      <c r="C895" s="134"/>
      <c r="D895" s="136"/>
      <c r="E895" s="136"/>
      <c r="F895" s="40">
        <v>42917</v>
      </c>
      <c r="G895" s="40">
        <v>43100</v>
      </c>
      <c r="H895" s="137"/>
      <c r="I895" s="60">
        <v>624.76</v>
      </c>
      <c r="J895" s="39" t="s">
        <v>114</v>
      </c>
      <c r="K895" s="32" t="s">
        <v>25</v>
      </c>
      <c r="L895" s="32" t="s">
        <v>25</v>
      </c>
      <c r="M895" s="32" t="s">
        <v>25</v>
      </c>
      <c r="N895" s="32" t="s">
        <v>25</v>
      </c>
      <c r="O895" s="32" t="s">
        <v>25</v>
      </c>
      <c r="P895" s="42"/>
      <c r="Q895" s="147"/>
      <c r="R895" s="147"/>
      <c r="S895" s="147"/>
    </row>
    <row r="896" spans="1:19" s="1" customFormat="1" ht="42" customHeight="1" x14ac:dyDescent="0.2">
      <c r="A896" s="134"/>
      <c r="B896" s="134"/>
      <c r="C896" s="134"/>
      <c r="D896" s="135">
        <v>42357</v>
      </c>
      <c r="E896" s="157" t="s">
        <v>867</v>
      </c>
      <c r="F896" s="45">
        <v>42736</v>
      </c>
      <c r="G896" s="45">
        <v>42916</v>
      </c>
      <c r="H896" s="161"/>
      <c r="I896" s="60">
        <v>900.13</v>
      </c>
      <c r="J896" s="62" t="s">
        <v>114</v>
      </c>
      <c r="K896" s="32" t="s">
        <v>25</v>
      </c>
      <c r="L896" s="32" t="s">
        <v>25</v>
      </c>
      <c r="M896" s="32" t="s">
        <v>25</v>
      </c>
      <c r="N896" s="32" t="s">
        <v>25</v>
      </c>
      <c r="O896" s="32" t="s">
        <v>25</v>
      </c>
      <c r="P896" s="133" t="s">
        <v>868</v>
      </c>
      <c r="Q896" s="146">
        <f t="shared" ref="Q896" si="293">I897/I896</f>
        <v>1.0152866808127714</v>
      </c>
      <c r="R896" s="146"/>
      <c r="S896" s="146"/>
    </row>
    <row r="897" spans="1:19" s="1" customFormat="1" ht="35.25" customHeight="1" x14ac:dyDescent="0.2">
      <c r="A897" s="134"/>
      <c r="B897" s="134"/>
      <c r="C897" s="134"/>
      <c r="D897" s="136"/>
      <c r="E897" s="158"/>
      <c r="F897" s="45">
        <v>42917</v>
      </c>
      <c r="G897" s="45">
        <v>43100</v>
      </c>
      <c r="H897" s="163"/>
      <c r="I897" s="60">
        <v>913.89</v>
      </c>
      <c r="J897" s="62" t="s">
        <v>114</v>
      </c>
      <c r="K897" s="32" t="s">
        <v>25</v>
      </c>
      <c r="L897" s="32" t="s">
        <v>25</v>
      </c>
      <c r="M897" s="32" t="s">
        <v>25</v>
      </c>
      <c r="N897" s="32" t="s">
        <v>25</v>
      </c>
      <c r="O897" s="32" t="s">
        <v>25</v>
      </c>
      <c r="P897" s="137"/>
      <c r="Q897" s="147"/>
      <c r="R897" s="147"/>
      <c r="S897" s="147"/>
    </row>
    <row r="898" spans="1:19" s="1" customFormat="1" ht="19.5" customHeight="1" x14ac:dyDescent="0.2">
      <c r="A898" s="134"/>
      <c r="B898" s="134"/>
      <c r="C898" s="134"/>
      <c r="D898" s="135">
        <v>42357</v>
      </c>
      <c r="E898" s="135" t="s">
        <v>858</v>
      </c>
      <c r="F898" s="45">
        <v>42736</v>
      </c>
      <c r="G898" s="45">
        <v>42916</v>
      </c>
      <c r="H898" s="133"/>
      <c r="I898" s="39" t="s">
        <v>114</v>
      </c>
      <c r="J898" s="39" t="s">
        <v>114</v>
      </c>
      <c r="K898" s="32" t="s">
        <v>25</v>
      </c>
      <c r="L898" s="32" t="s">
        <v>25</v>
      </c>
      <c r="M898" s="32" t="s">
        <v>25</v>
      </c>
      <c r="N898" s="32" t="s">
        <v>25</v>
      </c>
      <c r="O898" s="32">
        <v>729.61</v>
      </c>
      <c r="P898" s="42"/>
      <c r="Q898" s="146"/>
      <c r="R898" s="146">
        <f t="shared" ref="R898" si="294">O899/O898</f>
        <v>1.0104302298488235</v>
      </c>
      <c r="S898" s="146">
        <f t="shared" ref="S898" si="295">O899/(I895*1.18)</f>
        <v>1.0000043406498604</v>
      </c>
    </row>
    <row r="899" spans="1:19" s="1" customFormat="1" ht="19.5" customHeight="1" x14ac:dyDescent="0.2">
      <c r="A899" s="137"/>
      <c r="B899" s="137"/>
      <c r="C899" s="137"/>
      <c r="D899" s="136"/>
      <c r="E899" s="136"/>
      <c r="F899" s="45">
        <v>42917</v>
      </c>
      <c r="G899" s="45">
        <v>43100</v>
      </c>
      <c r="H899" s="137"/>
      <c r="I899" s="39" t="s">
        <v>114</v>
      </c>
      <c r="J899" s="39" t="s">
        <v>114</v>
      </c>
      <c r="K899" s="32" t="s">
        <v>25</v>
      </c>
      <c r="L899" s="32" t="s">
        <v>25</v>
      </c>
      <c r="M899" s="32" t="s">
        <v>25</v>
      </c>
      <c r="N899" s="32" t="s">
        <v>25</v>
      </c>
      <c r="O899" s="32">
        <v>737.22</v>
      </c>
      <c r="P899" s="42"/>
      <c r="Q899" s="147"/>
      <c r="R899" s="147"/>
      <c r="S899" s="147"/>
    </row>
    <row r="900" spans="1:19" s="1" customFormat="1" ht="19.5" customHeight="1" x14ac:dyDescent="0.2">
      <c r="A900" s="133" t="s">
        <v>160</v>
      </c>
      <c r="B900" s="133" t="s">
        <v>160</v>
      </c>
      <c r="C900" s="133" t="s">
        <v>327</v>
      </c>
      <c r="D900" s="135">
        <v>42338</v>
      </c>
      <c r="E900" s="135" t="s">
        <v>625</v>
      </c>
      <c r="F900" s="40">
        <v>42736</v>
      </c>
      <c r="G900" s="40">
        <v>42916</v>
      </c>
      <c r="H900" s="133" t="s">
        <v>859</v>
      </c>
      <c r="I900" s="19">
        <v>885.59</v>
      </c>
      <c r="J900" s="39" t="s">
        <v>114</v>
      </c>
      <c r="K900" s="32" t="s">
        <v>25</v>
      </c>
      <c r="L900" s="32" t="s">
        <v>25</v>
      </c>
      <c r="M900" s="32" t="s">
        <v>25</v>
      </c>
      <c r="N900" s="32" t="s">
        <v>25</v>
      </c>
      <c r="O900" s="32" t="s">
        <v>25</v>
      </c>
      <c r="P900" s="42"/>
      <c r="Q900" s="146">
        <f t="shared" ref="Q900" si="296">I901/I900</f>
        <v>1.0361792703169639</v>
      </c>
      <c r="R900" s="146"/>
      <c r="S900" s="146"/>
    </row>
    <row r="901" spans="1:19" s="1" customFormat="1" ht="19.5" customHeight="1" x14ac:dyDescent="0.2">
      <c r="A901" s="134"/>
      <c r="B901" s="134"/>
      <c r="C901" s="134"/>
      <c r="D901" s="136"/>
      <c r="E901" s="136"/>
      <c r="F901" s="40">
        <v>42917</v>
      </c>
      <c r="G901" s="40">
        <v>43100</v>
      </c>
      <c r="H901" s="137"/>
      <c r="I901" s="19">
        <v>917.63</v>
      </c>
      <c r="J901" s="39" t="s">
        <v>114</v>
      </c>
      <c r="K901" s="32" t="s">
        <v>25</v>
      </c>
      <c r="L901" s="32" t="s">
        <v>25</v>
      </c>
      <c r="M901" s="32" t="s">
        <v>25</v>
      </c>
      <c r="N901" s="32" t="s">
        <v>25</v>
      </c>
      <c r="O901" s="32" t="s">
        <v>25</v>
      </c>
      <c r="P901" s="42"/>
      <c r="Q901" s="147"/>
      <c r="R901" s="147"/>
      <c r="S901" s="147"/>
    </row>
    <row r="902" spans="1:19" s="1" customFormat="1" ht="33.75" customHeight="1" x14ac:dyDescent="0.2">
      <c r="A902" s="133" t="s">
        <v>160</v>
      </c>
      <c r="B902" s="133" t="s">
        <v>160</v>
      </c>
      <c r="C902" s="133" t="s">
        <v>518</v>
      </c>
      <c r="D902" s="135">
        <v>42338</v>
      </c>
      <c r="E902" s="135" t="s">
        <v>519</v>
      </c>
      <c r="F902" s="45">
        <v>42736</v>
      </c>
      <c r="G902" s="45">
        <v>42916</v>
      </c>
      <c r="H902" s="133"/>
      <c r="I902" s="17">
        <v>292.33999999999997</v>
      </c>
      <c r="J902" s="39" t="s">
        <v>114</v>
      </c>
      <c r="K902" s="39" t="s">
        <v>114</v>
      </c>
      <c r="L902" s="39" t="s">
        <v>114</v>
      </c>
      <c r="M902" s="39" t="s">
        <v>114</v>
      </c>
      <c r="N902" s="39" t="s">
        <v>114</v>
      </c>
      <c r="O902" s="39" t="s">
        <v>114</v>
      </c>
      <c r="P902" s="42"/>
      <c r="Q902" s="141">
        <f t="shared" ref="Q902" si="297">I903/I902</f>
        <v>1.0510022576452078</v>
      </c>
      <c r="R902" s="141"/>
      <c r="S902" s="141"/>
    </row>
    <row r="903" spans="1:19" s="1" customFormat="1" ht="36" customHeight="1" x14ac:dyDescent="0.2">
      <c r="A903" s="137"/>
      <c r="B903" s="137"/>
      <c r="C903" s="137"/>
      <c r="D903" s="136"/>
      <c r="E903" s="136"/>
      <c r="F903" s="45">
        <v>42917</v>
      </c>
      <c r="G903" s="45">
        <v>43100</v>
      </c>
      <c r="H903" s="137"/>
      <c r="I903" s="17">
        <v>307.25</v>
      </c>
      <c r="J903" s="39" t="s">
        <v>114</v>
      </c>
      <c r="K903" s="39" t="s">
        <v>114</v>
      </c>
      <c r="L903" s="39" t="s">
        <v>114</v>
      </c>
      <c r="M903" s="39" t="s">
        <v>114</v>
      </c>
      <c r="N903" s="39" t="s">
        <v>114</v>
      </c>
      <c r="O903" s="39" t="s">
        <v>114</v>
      </c>
      <c r="P903" s="42"/>
      <c r="Q903" s="142"/>
      <c r="R903" s="142"/>
      <c r="S903" s="142"/>
    </row>
    <row r="904" spans="1:19" s="7" customFormat="1" ht="19.5" customHeight="1" x14ac:dyDescent="0.25">
      <c r="A904" s="46">
        <v>17</v>
      </c>
      <c r="B904" s="47" t="s">
        <v>231</v>
      </c>
      <c r="C904" s="8"/>
      <c r="D904" s="8"/>
      <c r="E904" s="8"/>
      <c r="F904" s="8"/>
      <c r="G904" s="8"/>
      <c r="H904" s="8"/>
      <c r="I904" s="8"/>
      <c r="J904" s="8"/>
      <c r="K904" s="8"/>
      <c r="L904" s="8"/>
      <c r="M904" s="9"/>
      <c r="N904" s="8"/>
      <c r="O904" s="8"/>
      <c r="P904" s="8"/>
      <c r="Q904" s="49"/>
      <c r="R904" s="49"/>
      <c r="S904" s="49"/>
    </row>
    <row r="905" spans="1:19" s="1" customFormat="1" ht="19.5" customHeight="1" x14ac:dyDescent="0.2">
      <c r="A905" s="133" t="s">
        <v>66</v>
      </c>
      <c r="B905" s="133" t="s">
        <v>276</v>
      </c>
      <c r="C905" s="133" t="s">
        <v>161</v>
      </c>
      <c r="D905" s="135">
        <v>42320</v>
      </c>
      <c r="E905" s="135" t="s">
        <v>580</v>
      </c>
      <c r="F905" s="40">
        <v>42736</v>
      </c>
      <c r="G905" s="40">
        <v>42916</v>
      </c>
      <c r="H905" s="133"/>
      <c r="I905" s="32">
        <v>1846.37</v>
      </c>
      <c r="J905" s="41" t="s">
        <v>25</v>
      </c>
      <c r="K905" s="41" t="s">
        <v>25</v>
      </c>
      <c r="L905" s="41" t="s">
        <v>25</v>
      </c>
      <c r="M905" s="41" t="s">
        <v>25</v>
      </c>
      <c r="N905" s="41" t="s">
        <v>25</v>
      </c>
      <c r="O905" s="41" t="s">
        <v>25</v>
      </c>
      <c r="P905" s="42"/>
      <c r="Q905" s="141">
        <f t="shared" ref="Q905:Q949" si="298">I906/I905</f>
        <v>1.0500766368604342</v>
      </c>
      <c r="R905" s="141"/>
      <c r="S905" s="141"/>
    </row>
    <row r="906" spans="1:19" s="1" customFormat="1" ht="19.5" customHeight="1" x14ac:dyDescent="0.2">
      <c r="A906" s="150"/>
      <c r="B906" s="150"/>
      <c r="C906" s="150"/>
      <c r="D906" s="136"/>
      <c r="E906" s="136"/>
      <c r="F906" s="40">
        <v>42917</v>
      </c>
      <c r="G906" s="40">
        <v>43100</v>
      </c>
      <c r="H906" s="137"/>
      <c r="I906" s="32">
        <v>1938.83</v>
      </c>
      <c r="J906" s="41" t="s">
        <v>25</v>
      </c>
      <c r="K906" s="41" t="s">
        <v>25</v>
      </c>
      <c r="L906" s="41" t="s">
        <v>25</v>
      </c>
      <c r="M906" s="41" t="s">
        <v>25</v>
      </c>
      <c r="N906" s="41" t="s">
        <v>25</v>
      </c>
      <c r="O906" s="41" t="s">
        <v>25</v>
      </c>
      <c r="P906" s="42"/>
      <c r="Q906" s="142"/>
      <c r="R906" s="142"/>
      <c r="S906" s="142"/>
    </row>
    <row r="907" spans="1:19" s="1" customFormat="1" ht="19.5" customHeight="1" x14ac:dyDescent="0.2">
      <c r="A907" s="133" t="s">
        <v>66</v>
      </c>
      <c r="B907" s="133" t="s">
        <v>276</v>
      </c>
      <c r="C907" s="133" t="s">
        <v>234</v>
      </c>
      <c r="D907" s="135">
        <v>42334</v>
      </c>
      <c r="E907" s="135" t="s">
        <v>581</v>
      </c>
      <c r="F907" s="40">
        <v>42736</v>
      </c>
      <c r="G907" s="40">
        <v>42916</v>
      </c>
      <c r="H907" s="133"/>
      <c r="I907" s="32">
        <v>1750.72</v>
      </c>
      <c r="J907" s="41" t="s">
        <v>25</v>
      </c>
      <c r="K907" s="41" t="s">
        <v>25</v>
      </c>
      <c r="L907" s="41" t="s">
        <v>25</v>
      </c>
      <c r="M907" s="41" t="s">
        <v>25</v>
      </c>
      <c r="N907" s="41" t="s">
        <v>25</v>
      </c>
      <c r="O907" s="41" t="s">
        <v>25</v>
      </c>
      <c r="P907" s="42"/>
      <c r="Q907" s="141">
        <f t="shared" si="298"/>
        <v>1.0488656095777737</v>
      </c>
      <c r="R907" s="141"/>
      <c r="S907" s="141"/>
    </row>
    <row r="908" spans="1:19" s="1" customFormat="1" ht="19.5" customHeight="1" x14ac:dyDescent="0.2">
      <c r="A908" s="134"/>
      <c r="B908" s="143"/>
      <c r="C908" s="143"/>
      <c r="D908" s="136"/>
      <c r="E908" s="136"/>
      <c r="F908" s="40">
        <v>42917</v>
      </c>
      <c r="G908" s="40">
        <v>43100</v>
      </c>
      <c r="H908" s="137"/>
      <c r="I908" s="32">
        <v>1836.27</v>
      </c>
      <c r="J908" s="41" t="s">
        <v>25</v>
      </c>
      <c r="K908" s="41" t="s">
        <v>25</v>
      </c>
      <c r="L908" s="41" t="s">
        <v>25</v>
      </c>
      <c r="M908" s="41" t="s">
        <v>25</v>
      </c>
      <c r="N908" s="41" t="s">
        <v>25</v>
      </c>
      <c r="O908" s="41" t="s">
        <v>25</v>
      </c>
      <c r="P908" s="42"/>
      <c r="Q908" s="142"/>
      <c r="R908" s="142"/>
      <c r="S908" s="142"/>
    </row>
    <row r="909" spans="1:19" s="1" customFormat="1" ht="19.5" customHeight="1" x14ac:dyDescent="0.2">
      <c r="A909" s="144"/>
      <c r="B909" s="144"/>
      <c r="C909" s="144"/>
      <c r="D909" s="135">
        <v>42723</v>
      </c>
      <c r="E909" s="135" t="s">
        <v>740</v>
      </c>
      <c r="F909" s="40">
        <v>42736</v>
      </c>
      <c r="G909" s="40">
        <v>42916</v>
      </c>
      <c r="H909" s="77"/>
      <c r="I909" s="41" t="s">
        <v>25</v>
      </c>
      <c r="J909" s="41" t="s">
        <v>25</v>
      </c>
      <c r="K909" s="41" t="s">
        <v>25</v>
      </c>
      <c r="L909" s="41" t="s">
        <v>25</v>
      </c>
      <c r="M909" s="41" t="s">
        <v>25</v>
      </c>
      <c r="N909" s="41" t="s">
        <v>25</v>
      </c>
      <c r="O909" s="19">
        <v>2021.5</v>
      </c>
      <c r="P909" s="35"/>
      <c r="Q909" s="141"/>
      <c r="R909" s="141">
        <f t="shared" ref="R909:R951" si="299">O910/O909</f>
        <v>1.0339995053178332</v>
      </c>
      <c r="S909" s="141">
        <f t="shared" ref="S909:S947" si="300">O910/(I908*1.18)</f>
        <v>0.96466279791762832</v>
      </c>
    </row>
    <row r="910" spans="1:19" s="1" customFormat="1" ht="19.5" customHeight="1" x14ac:dyDescent="0.2">
      <c r="A910" s="145"/>
      <c r="B910" s="145"/>
      <c r="C910" s="145"/>
      <c r="D910" s="136"/>
      <c r="E910" s="136"/>
      <c r="F910" s="40">
        <v>42917</v>
      </c>
      <c r="G910" s="40">
        <v>43100</v>
      </c>
      <c r="H910" s="77"/>
      <c r="I910" s="41" t="s">
        <v>25</v>
      </c>
      <c r="J910" s="41" t="s">
        <v>25</v>
      </c>
      <c r="K910" s="41" t="s">
        <v>25</v>
      </c>
      <c r="L910" s="41" t="s">
        <v>25</v>
      </c>
      <c r="M910" s="41" t="s">
        <v>25</v>
      </c>
      <c r="N910" s="41" t="s">
        <v>25</v>
      </c>
      <c r="O910" s="19">
        <v>2090.23</v>
      </c>
      <c r="P910" s="35"/>
      <c r="Q910" s="142"/>
      <c r="R910" s="142"/>
      <c r="S910" s="142"/>
    </row>
    <row r="911" spans="1:19" s="1" customFormat="1" ht="19.5" customHeight="1" x14ac:dyDescent="0.2">
      <c r="A911" s="133" t="s">
        <v>66</v>
      </c>
      <c r="B911" s="133" t="s">
        <v>277</v>
      </c>
      <c r="C911" s="187" t="s">
        <v>162</v>
      </c>
      <c r="D911" s="135">
        <v>42723</v>
      </c>
      <c r="E911" s="135" t="s">
        <v>741</v>
      </c>
      <c r="F911" s="40">
        <v>42736</v>
      </c>
      <c r="G911" s="40">
        <v>42916</v>
      </c>
      <c r="H911" s="133"/>
      <c r="I911" s="19">
        <v>5164.49</v>
      </c>
      <c r="J911" s="41" t="s">
        <v>25</v>
      </c>
      <c r="K911" s="41" t="s">
        <v>25</v>
      </c>
      <c r="L911" s="41" t="s">
        <v>25</v>
      </c>
      <c r="M911" s="41" t="s">
        <v>25</v>
      </c>
      <c r="N911" s="41" t="s">
        <v>25</v>
      </c>
      <c r="O911" s="41" t="s">
        <v>25</v>
      </c>
      <c r="P911" s="133"/>
      <c r="Q911" s="141">
        <f t="shared" si="298"/>
        <v>1</v>
      </c>
      <c r="R911" s="141"/>
      <c r="S911" s="141"/>
    </row>
    <row r="912" spans="1:19" s="1" customFormat="1" ht="25.5" customHeight="1" x14ac:dyDescent="0.2">
      <c r="A912" s="134"/>
      <c r="B912" s="134"/>
      <c r="C912" s="187"/>
      <c r="D912" s="136"/>
      <c r="E912" s="136"/>
      <c r="F912" s="40">
        <v>42917</v>
      </c>
      <c r="G912" s="40">
        <v>43100</v>
      </c>
      <c r="H912" s="134"/>
      <c r="I912" s="19">
        <v>5164.49</v>
      </c>
      <c r="J912" s="41" t="s">
        <v>25</v>
      </c>
      <c r="K912" s="41" t="s">
        <v>25</v>
      </c>
      <c r="L912" s="41" t="s">
        <v>25</v>
      </c>
      <c r="M912" s="41" t="s">
        <v>25</v>
      </c>
      <c r="N912" s="41" t="s">
        <v>25</v>
      </c>
      <c r="O912" s="41" t="s">
        <v>25</v>
      </c>
      <c r="P912" s="134"/>
      <c r="Q912" s="142"/>
      <c r="R912" s="142"/>
      <c r="S912" s="142"/>
    </row>
    <row r="913" spans="1:19" s="1" customFormat="1" ht="19.5" customHeight="1" x14ac:dyDescent="0.2">
      <c r="A913" s="134"/>
      <c r="B913" s="134"/>
      <c r="C913" s="187"/>
      <c r="D913" s="135">
        <v>42723</v>
      </c>
      <c r="E913" s="135" t="s">
        <v>740</v>
      </c>
      <c r="F913" s="40">
        <v>42736</v>
      </c>
      <c r="G913" s="40">
        <v>42916</v>
      </c>
      <c r="H913" s="134"/>
      <c r="I913" s="41" t="s">
        <v>25</v>
      </c>
      <c r="J913" s="41" t="s">
        <v>25</v>
      </c>
      <c r="K913" s="41" t="s">
        <v>25</v>
      </c>
      <c r="L913" s="41" t="s">
        <v>25</v>
      </c>
      <c r="M913" s="41" t="s">
        <v>25</v>
      </c>
      <c r="N913" s="41" t="s">
        <v>25</v>
      </c>
      <c r="O913" s="32">
        <v>2722.96</v>
      </c>
      <c r="P913" s="134"/>
      <c r="Q913" s="141"/>
      <c r="R913" s="141">
        <f t="shared" si="299"/>
        <v>1</v>
      </c>
      <c r="S913" s="141">
        <f t="shared" si="300"/>
        <v>0.44681918647126501</v>
      </c>
    </row>
    <row r="914" spans="1:19" s="1" customFormat="1" ht="19.5" customHeight="1" x14ac:dyDescent="0.2">
      <c r="A914" s="137"/>
      <c r="B914" s="150"/>
      <c r="C914" s="187"/>
      <c r="D914" s="136"/>
      <c r="E914" s="136"/>
      <c r="F914" s="40">
        <v>42917</v>
      </c>
      <c r="G914" s="40">
        <v>43100</v>
      </c>
      <c r="H914" s="137"/>
      <c r="I914" s="41" t="s">
        <v>25</v>
      </c>
      <c r="J914" s="41" t="s">
        <v>25</v>
      </c>
      <c r="K914" s="41" t="s">
        <v>25</v>
      </c>
      <c r="L914" s="41" t="s">
        <v>25</v>
      </c>
      <c r="M914" s="41" t="s">
        <v>25</v>
      </c>
      <c r="N914" s="41" t="s">
        <v>25</v>
      </c>
      <c r="O914" s="32">
        <v>2722.96</v>
      </c>
      <c r="P914" s="137"/>
      <c r="Q914" s="142"/>
      <c r="R914" s="142"/>
      <c r="S914" s="142"/>
    </row>
    <row r="915" spans="1:19" s="1" customFormat="1" ht="19.5" customHeight="1" x14ac:dyDescent="0.2">
      <c r="A915" s="133" t="s">
        <v>66</v>
      </c>
      <c r="B915" s="133" t="s">
        <v>278</v>
      </c>
      <c r="C915" s="133" t="s">
        <v>162</v>
      </c>
      <c r="D915" s="135">
        <v>42723</v>
      </c>
      <c r="E915" s="135" t="s">
        <v>741</v>
      </c>
      <c r="F915" s="40">
        <v>42736</v>
      </c>
      <c r="G915" s="40">
        <v>42916</v>
      </c>
      <c r="H915" s="133"/>
      <c r="I915" s="19">
        <v>5164.49</v>
      </c>
      <c r="J915" s="41" t="s">
        <v>25</v>
      </c>
      <c r="K915" s="41" t="s">
        <v>25</v>
      </c>
      <c r="L915" s="41" t="s">
        <v>25</v>
      </c>
      <c r="M915" s="41" t="s">
        <v>25</v>
      </c>
      <c r="N915" s="41" t="s">
        <v>25</v>
      </c>
      <c r="O915" s="41" t="s">
        <v>25</v>
      </c>
      <c r="P915" s="133"/>
      <c r="Q915" s="141">
        <f t="shared" si="298"/>
        <v>1</v>
      </c>
      <c r="R915" s="141"/>
      <c r="S915" s="141"/>
    </row>
    <row r="916" spans="1:19" s="1" customFormat="1" ht="19.5" customHeight="1" x14ac:dyDescent="0.2">
      <c r="A916" s="134"/>
      <c r="B916" s="143"/>
      <c r="C916" s="134"/>
      <c r="D916" s="136"/>
      <c r="E916" s="136"/>
      <c r="F916" s="40">
        <v>42917</v>
      </c>
      <c r="G916" s="40">
        <v>43100</v>
      </c>
      <c r="H916" s="137"/>
      <c r="I916" s="19">
        <v>5164.49</v>
      </c>
      <c r="J916" s="41" t="s">
        <v>25</v>
      </c>
      <c r="K916" s="41" t="s">
        <v>25</v>
      </c>
      <c r="L916" s="41" t="s">
        <v>25</v>
      </c>
      <c r="M916" s="41" t="s">
        <v>25</v>
      </c>
      <c r="N916" s="41" t="s">
        <v>25</v>
      </c>
      <c r="O916" s="41" t="s">
        <v>25</v>
      </c>
      <c r="P916" s="137"/>
      <c r="Q916" s="142"/>
      <c r="R916" s="142"/>
      <c r="S916" s="142"/>
    </row>
    <row r="917" spans="1:19" s="1" customFormat="1" ht="19.5" customHeight="1" x14ac:dyDescent="0.2">
      <c r="A917" s="144"/>
      <c r="B917" s="144"/>
      <c r="C917" s="144"/>
      <c r="D917" s="135">
        <v>42723</v>
      </c>
      <c r="E917" s="135" t="s">
        <v>740</v>
      </c>
      <c r="F917" s="40">
        <v>42736</v>
      </c>
      <c r="G917" s="40">
        <v>42916</v>
      </c>
      <c r="H917" s="77"/>
      <c r="I917" s="41" t="s">
        <v>25</v>
      </c>
      <c r="J917" s="41" t="s">
        <v>25</v>
      </c>
      <c r="K917" s="41" t="s">
        <v>25</v>
      </c>
      <c r="L917" s="41" t="s">
        <v>25</v>
      </c>
      <c r="M917" s="41" t="s">
        <v>25</v>
      </c>
      <c r="N917" s="41" t="s">
        <v>25</v>
      </c>
      <c r="O917" s="19">
        <v>2952.03</v>
      </c>
      <c r="P917" s="37"/>
      <c r="Q917" s="141"/>
      <c r="R917" s="141">
        <f t="shared" si="299"/>
        <v>1</v>
      </c>
      <c r="S917" s="141">
        <f t="shared" si="300"/>
        <v>0.48440801298541603</v>
      </c>
    </row>
    <row r="918" spans="1:19" s="1" customFormat="1" ht="19.5" customHeight="1" x14ac:dyDescent="0.2">
      <c r="A918" s="145"/>
      <c r="B918" s="145"/>
      <c r="C918" s="145"/>
      <c r="D918" s="136"/>
      <c r="E918" s="136"/>
      <c r="F918" s="40">
        <v>42917</v>
      </c>
      <c r="G918" s="40">
        <v>43100</v>
      </c>
      <c r="H918" s="77"/>
      <c r="I918" s="41" t="s">
        <v>25</v>
      </c>
      <c r="J918" s="41" t="s">
        <v>25</v>
      </c>
      <c r="K918" s="41" t="s">
        <v>25</v>
      </c>
      <c r="L918" s="41" t="s">
        <v>25</v>
      </c>
      <c r="M918" s="41" t="s">
        <v>25</v>
      </c>
      <c r="N918" s="41" t="s">
        <v>25</v>
      </c>
      <c r="O918" s="19">
        <v>2952.03</v>
      </c>
      <c r="P918" s="37"/>
      <c r="Q918" s="142"/>
      <c r="R918" s="142"/>
      <c r="S918" s="142"/>
    </row>
    <row r="919" spans="1:19" s="1" customFormat="1" ht="19.5" customHeight="1" x14ac:dyDescent="0.2">
      <c r="A919" s="133" t="s">
        <v>66</v>
      </c>
      <c r="B919" s="133" t="s">
        <v>279</v>
      </c>
      <c r="C919" s="133" t="s">
        <v>162</v>
      </c>
      <c r="D919" s="135">
        <v>42723</v>
      </c>
      <c r="E919" s="135" t="s">
        <v>741</v>
      </c>
      <c r="F919" s="40">
        <v>42736</v>
      </c>
      <c r="G919" s="40">
        <v>42916</v>
      </c>
      <c r="H919" s="133"/>
      <c r="I919" s="19">
        <v>5164.49</v>
      </c>
      <c r="J919" s="41" t="s">
        <v>25</v>
      </c>
      <c r="K919" s="41" t="s">
        <v>25</v>
      </c>
      <c r="L919" s="41" t="s">
        <v>25</v>
      </c>
      <c r="M919" s="41" t="s">
        <v>25</v>
      </c>
      <c r="N919" s="41" t="s">
        <v>25</v>
      </c>
      <c r="O919" s="41" t="s">
        <v>25</v>
      </c>
      <c r="P919" s="133"/>
      <c r="Q919" s="141">
        <f t="shared" si="298"/>
        <v>1</v>
      </c>
      <c r="R919" s="141"/>
      <c r="S919" s="141"/>
    </row>
    <row r="920" spans="1:19" s="1" customFormat="1" ht="19.5" customHeight="1" x14ac:dyDescent="0.2">
      <c r="A920" s="134"/>
      <c r="B920" s="143"/>
      <c r="C920" s="134"/>
      <c r="D920" s="136"/>
      <c r="E920" s="136"/>
      <c r="F920" s="40">
        <v>42917</v>
      </c>
      <c r="G920" s="40">
        <v>43100</v>
      </c>
      <c r="H920" s="137"/>
      <c r="I920" s="19">
        <v>5164.49</v>
      </c>
      <c r="J920" s="41" t="s">
        <v>25</v>
      </c>
      <c r="K920" s="41" t="s">
        <v>25</v>
      </c>
      <c r="L920" s="41" t="s">
        <v>25</v>
      </c>
      <c r="M920" s="41" t="s">
        <v>25</v>
      </c>
      <c r="N920" s="41" t="s">
        <v>25</v>
      </c>
      <c r="O920" s="41" t="s">
        <v>25</v>
      </c>
      <c r="P920" s="137"/>
      <c r="Q920" s="142"/>
      <c r="R920" s="142"/>
      <c r="S920" s="142"/>
    </row>
    <row r="921" spans="1:19" s="1" customFormat="1" ht="19.5" customHeight="1" x14ac:dyDescent="0.2">
      <c r="A921" s="144"/>
      <c r="B921" s="144"/>
      <c r="C921" s="144"/>
      <c r="D921" s="135">
        <v>42723</v>
      </c>
      <c r="E921" s="135" t="s">
        <v>740</v>
      </c>
      <c r="F921" s="40">
        <v>42736</v>
      </c>
      <c r="G921" s="40">
        <v>42916</v>
      </c>
      <c r="H921" s="77"/>
      <c r="I921" s="41" t="s">
        <v>25</v>
      </c>
      <c r="J921" s="41" t="s">
        <v>25</v>
      </c>
      <c r="K921" s="41" t="s">
        <v>25</v>
      </c>
      <c r="L921" s="41" t="s">
        <v>25</v>
      </c>
      <c r="M921" s="41" t="s">
        <v>25</v>
      </c>
      <c r="N921" s="41" t="s">
        <v>25</v>
      </c>
      <c r="O921" s="32">
        <v>2810.34</v>
      </c>
      <c r="P921" s="37"/>
      <c r="Q921" s="141"/>
      <c r="R921" s="141">
        <f t="shared" si="299"/>
        <v>1</v>
      </c>
      <c r="S921" s="141">
        <f t="shared" si="300"/>
        <v>0.46115764921543279</v>
      </c>
    </row>
    <row r="922" spans="1:19" s="1" customFormat="1" ht="19.5" customHeight="1" x14ac:dyDescent="0.2">
      <c r="A922" s="145"/>
      <c r="B922" s="145"/>
      <c r="C922" s="145"/>
      <c r="D922" s="136"/>
      <c r="E922" s="136"/>
      <c r="F922" s="40">
        <v>42917</v>
      </c>
      <c r="G922" s="40">
        <v>43100</v>
      </c>
      <c r="H922" s="77"/>
      <c r="I922" s="41" t="s">
        <v>25</v>
      </c>
      <c r="J922" s="41" t="s">
        <v>25</v>
      </c>
      <c r="K922" s="41" t="s">
        <v>25</v>
      </c>
      <c r="L922" s="41" t="s">
        <v>25</v>
      </c>
      <c r="M922" s="41" t="s">
        <v>25</v>
      </c>
      <c r="N922" s="41" t="s">
        <v>25</v>
      </c>
      <c r="O922" s="32">
        <v>2810.34</v>
      </c>
      <c r="P922" s="37"/>
      <c r="Q922" s="142"/>
      <c r="R922" s="142"/>
      <c r="S922" s="142"/>
    </row>
    <row r="923" spans="1:19" s="1" customFormat="1" ht="19.5" customHeight="1" x14ac:dyDescent="0.2">
      <c r="A923" s="133" t="s">
        <v>66</v>
      </c>
      <c r="B923" s="133" t="s">
        <v>280</v>
      </c>
      <c r="C923" s="133" t="s">
        <v>162</v>
      </c>
      <c r="D923" s="135">
        <v>42723</v>
      </c>
      <c r="E923" s="135" t="s">
        <v>741</v>
      </c>
      <c r="F923" s="40">
        <v>42736</v>
      </c>
      <c r="G923" s="40">
        <v>42916</v>
      </c>
      <c r="H923" s="133"/>
      <c r="I923" s="19">
        <v>5164.49</v>
      </c>
      <c r="J923" s="41" t="s">
        <v>25</v>
      </c>
      <c r="K923" s="41" t="s">
        <v>25</v>
      </c>
      <c r="L923" s="41" t="s">
        <v>25</v>
      </c>
      <c r="M923" s="41" t="s">
        <v>25</v>
      </c>
      <c r="N923" s="41" t="s">
        <v>25</v>
      </c>
      <c r="O923" s="41" t="s">
        <v>25</v>
      </c>
      <c r="P923" s="133"/>
      <c r="Q923" s="141">
        <f t="shared" si="298"/>
        <v>1</v>
      </c>
      <c r="R923" s="141"/>
      <c r="S923" s="141"/>
    </row>
    <row r="924" spans="1:19" s="1" customFormat="1" ht="19.5" customHeight="1" x14ac:dyDescent="0.2">
      <c r="A924" s="134"/>
      <c r="B924" s="143"/>
      <c r="C924" s="134"/>
      <c r="D924" s="136"/>
      <c r="E924" s="136"/>
      <c r="F924" s="40">
        <v>42917</v>
      </c>
      <c r="G924" s="40">
        <v>43100</v>
      </c>
      <c r="H924" s="137"/>
      <c r="I924" s="19">
        <v>5164.49</v>
      </c>
      <c r="J924" s="41" t="s">
        <v>25</v>
      </c>
      <c r="K924" s="41" t="s">
        <v>25</v>
      </c>
      <c r="L924" s="41" t="s">
        <v>25</v>
      </c>
      <c r="M924" s="41" t="s">
        <v>25</v>
      </c>
      <c r="N924" s="41" t="s">
        <v>25</v>
      </c>
      <c r="O924" s="41" t="s">
        <v>25</v>
      </c>
      <c r="P924" s="137"/>
      <c r="Q924" s="142"/>
      <c r="R924" s="142"/>
      <c r="S924" s="142"/>
    </row>
    <row r="925" spans="1:19" s="1" customFormat="1" ht="19.5" customHeight="1" x14ac:dyDescent="0.2">
      <c r="A925" s="144"/>
      <c r="B925" s="144"/>
      <c r="C925" s="144"/>
      <c r="D925" s="135">
        <v>42723</v>
      </c>
      <c r="E925" s="135" t="s">
        <v>740</v>
      </c>
      <c r="F925" s="40">
        <v>42736</v>
      </c>
      <c r="G925" s="40">
        <v>42916</v>
      </c>
      <c r="H925" s="77"/>
      <c r="I925" s="19" t="s">
        <v>25</v>
      </c>
      <c r="J925" s="41" t="s">
        <v>25</v>
      </c>
      <c r="K925" s="41" t="s">
        <v>25</v>
      </c>
      <c r="L925" s="41" t="s">
        <v>25</v>
      </c>
      <c r="M925" s="41" t="s">
        <v>25</v>
      </c>
      <c r="N925" s="41" t="s">
        <v>25</v>
      </c>
      <c r="O925" s="32">
        <v>2774.77</v>
      </c>
      <c r="P925" s="37"/>
      <c r="Q925" s="141"/>
      <c r="R925" s="141">
        <f t="shared" si="299"/>
        <v>1</v>
      </c>
      <c r="S925" s="141">
        <f t="shared" si="300"/>
        <v>0.45532085452774623</v>
      </c>
    </row>
    <row r="926" spans="1:19" s="1" customFormat="1" ht="19.5" customHeight="1" x14ac:dyDescent="0.2">
      <c r="A926" s="145"/>
      <c r="B926" s="145"/>
      <c r="C926" s="145"/>
      <c r="D926" s="136"/>
      <c r="E926" s="136"/>
      <c r="F926" s="40">
        <v>42917</v>
      </c>
      <c r="G926" s="40">
        <v>43100</v>
      </c>
      <c r="H926" s="77"/>
      <c r="I926" s="19" t="s">
        <v>25</v>
      </c>
      <c r="J926" s="41" t="s">
        <v>25</v>
      </c>
      <c r="K926" s="41" t="s">
        <v>25</v>
      </c>
      <c r="L926" s="41" t="s">
        <v>25</v>
      </c>
      <c r="M926" s="41" t="s">
        <v>25</v>
      </c>
      <c r="N926" s="41" t="s">
        <v>25</v>
      </c>
      <c r="O926" s="32">
        <v>2774.77</v>
      </c>
      <c r="P926" s="37"/>
      <c r="Q926" s="142"/>
      <c r="R926" s="142"/>
      <c r="S926" s="142"/>
    </row>
    <row r="927" spans="1:19" s="1" customFormat="1" ht="19.5" customHeight="1" x14ac:dyDescent="0.2">
      <c r="A927" s="133" t="s">
        <v>66</v>
      </c>
      <c r="B927" s="133" t="s">
        <v>281</v>
      </c>
      <c r="C927" s="133" t="s">
        <v>162</v>
      </c>
      <c r="D927" s="135">
        <v>42723</v>
      </c>
      <c r="E927" s="135" t="s">
        <v>741</v>
      </c>
      <c r="F927" s="40">
        <v>42736</v>
      </c>
      <c r="G927" s="40">
        <v>42916</v>
      </c>
      <c r="H927" s="133"/>
      <c r="I927" s="19">
        <v>5164.49</v>
      </c>
      <c r="J927" s="41" t="s">
        <v>25</v>
      </c>
      <c r="K927" s="41" t="s">
        <v>25</v>
      </c>
      <c r="L927" s="41" t="s">
        <v>25</v>
      </c>
      <c r="M927" s="41" t="s">
        <v>25</v>
      </c>
      <c r="N927" s="41" t="s">
        <v>25</v>
      </c>
      <c r="O927" s="41" t="s">
        <v>25</v>
      </c>
      <c r="P927" s="133"/>
      <c r="Q927" s="141">
        <f t="shared" si="298"/>
        <v>1</v>
      </c>
      <c r="R927" s="141"/>
      <c r="S927" s="141"/>
    </row>
    <row r="928" spans="1:19" s="1" customFormat="1" ht="19.5" customHeight="1" x14ac:dyDescent="0.2">
      <c r="A928" s="134"/>
      <c r="B928" s="143"/>
      <c r="C928" s="134"/>
      <c r="D928" s="136"/>
      <c r="E928" s="136"/>
      <c r="F928" s="40">
        <v>42917</v>
      </c>
      <c r="G928" s="40">
        <v>43100</v>
      </c>
      <c r="H928" s="137"/>
      <c r="I928" s="19">
        <v>5164.49</v>
      </c>
      <c r="J928" s="41" t="s">
        <v>25</v>
      </c>
      <c r="K928" s="41" t="s">
        <v>25</v>
      </c>
      <c r="L928" s="41" t="s">
        <v>25</v>
      </c>
      <c r="M928" s="41" t="s">
        <v>25</v>
      </c>
      <c r="N928" s="41" t="s">
        <v>25</v>
      </c>
      <c r="O928" s="41" t="s">
        <v>25</v>
      </c>
      <c r="P928" s="137"/>
      <c r="Q928" s="142"/>
      <c r="R928" s="142"/>
      <c r="S928" s="142"/>
    </row>
    <row r="929" spans="1:19" s="1" customFormat="1" ht="19.5" customHeight="1" x14ac:dyDescent="0.2">
      <c r="A929" s="144"/>
      <c r="B929" s="144"/>
      <c r="C929" s="144"/>
      <c r="D929" s="135">
        <v>42723</v>
      </c>
      <c r="E929" s="135" t="s">
        <v>740</v>
      </c>
      <c r="F929" s="40">
        <v>42736</v>
      </c>
      <c r="G929" s="40">
        <v>42916</v>
      </c>
      <c r="H929" s="77"/>
      <c r="I929" s="41" t="s">
        <v>25</v>
      </c>
      <c r="J929" s="41" t="s">
        <v>25</v>
      </c>
      <c r="K929" s="41" t="s">
        <v>25</v>
      </c>
      <c r="L929" s="41" t="s">
        <v>25</v>
      </c>
      <c r="M929" s="41" t="s">
        <v>25</v>
      </c>
      <c r="N929" s="41" t="s">
        <v>25</v>
      </c>
      <c r="O929" s="19">
        <v>2665.16</v>
      </c>
      <c r="P929" s="37"/>
      <c r="Q929" s="141"/>
      <c r="R929" s="141">
        <f t="shared" si="299"/>
        <v>1</v>
      </c>
      <c r="S929" s="141">
        <f t="shared" si="300"/>
        <v>0.437334600220259</v>
      </c>
    </row>
    <row r="930" spans="1:19" s="1" customFormat="1" ht="19.5" customHeight="1" x14ac:dyDescent="0.2">
      <c r="A930" s="145"/>
      <c r="B930" s="145"/>
      <c r="C930" s="145"/>
      <c r="D930" s="136"/>
      <c r="E930" s="136"/>
      <c r="F930" s="40">
        <v>42917</v>
      </c>
      <c r="G930" s="40">
        <v>43100</v>
      </c>
      <c r="H930" s="77"/>
      <c r="I930" s="41" t="s">
        <v>25</v>
      </c>
      <c r="J930" s="41" t="s">
        <v>25</v>
      </c>
      <c r="K930" s="41" t="s">
        <v>25</v>
      </c>
      <c r="L930" s="41" t="s">
        <v>25</v>
      </c>
      <c r="M930" s="41" t="s">
        <v>25</v>
      </c>
      <c r="N930" s="41" t="s">
        <v>25</v>
      </c>
      <c r="O930" s="19">
        <v>2665.16</v>
      </c>
      <c r="P930" s="37"/>
      <c r="Q930" s="142"/>
      <c r="R930" s="142"/>
      <c r="S930" s="142"/>
    </row>
    <row r="931" spans="1:19" s="1" customFormat="1" ht="19.5" customHeight="1" x14ac:dyDescent="0.2">
      <c r="A931" s="133" t="s">
        <v>66</v>
      </c>
      <c r="B931" s="133" t="s">
        <v>282</v>
      </c>
      <c r="C931" s="133" t="s">
        <v>162</v>
      </c>
      <c r="D931" s="135">
        <v>42723</v>
      </c>
      <c r="E931" s="135" t="s">
        <v>741</v>
      </c>
      <c r="F931" s="40">
        <v>42736</v>
      </c>
      <c r="G931" s="40">
        <v>42916</v>
      </c>
      <c r="H931" s="133"/>
      <c r="I931" s="19">
        <v>5164.49</v>
      </c>
      <c r="J931" s="41" t="s">
        <v>25</v>
      </c>
      <c r="K931" s="41" t="s">
        <v>25</v>
      </c>
      <c r="L931" s="41" t="s">
        <v>25</v>
      </c>
      <c r="M931" s="41" t="s">
        <v>25</v>
      </c>
      <c r="N931" s="41" t="s">
        <v>25</v>
      </c>
      <c r="O931" s="41" t="s">
        <v>25</v>
      </c>
      <c r="P931" s="133"/>
      <c r="Q931" s="141">
        <f t="shared" si="298"/>
        <v>1</v>
      </c>
      <c r="R931" s="141"/>
      <c r="S931" s="141"/>
    </row>
    <row r="932" spans="1:19" s="1" customFormat="1" ht="19.5" customHeight="1" x14ac:dyDescent="0.2">
      <c r="A932" s="134"/>
      <c r="B932" s="143"/>
      <c r="C932" s="134"/>
      <c r="D932" s="136"/>
      <c r="E932" s="136"/>
      <c r="F932" s="40">
        <v>42917</v>
      </c>
      <c r="G932" s="40">
        <v>43100</v>
      </c>
      <c r="H932" s="137"/>
      <c r="I932" s="19">
        <v>5164.49</v>
      </c>
      <c r="J932" s="41" t="s">
        <v>25</v>
      </c>
      <c r="K932" s="41" t="s">
        <v>25</v>
      </c>
      <c r="L932" s="41" t="s">
        <v>25</v>
      </c>
      <c r="M932" s="41" t="s">
        <v>25</v>
      </c>
      <c r="N932" s="41" t="s">
        <v>25</v>
      </c>
      <c r="O932" s="41" t="s">
        <v>25</v>
      </c>
      <c r="P932" s="137"/>
      <c r="Q932" s="142"/>
      <c r="R932" s="142"/>
      <c r="S932" s="142"/>
    </row>
    <row r="933" spans="1:19" s="1" customFormat="1" ht="19.5" customHeight="1" x14ac:dyDescent="0.2">
      <c r="A933" s="144"/>
      <c r="B933" s="144"/>
      <c r="C933" s="144"/>
      <c r="D933" s="135">
        <v>42723</v>
      </c>
      <c r="E933" s="135" t="s">
        <v>740</v>
      </c>
      <c r="F933" s="40">
        <v>42736</v>
      </c>
      <c r="G933" s="40">
        <v>42916</v>
      </c>
      <c r="H933" s="77"/>
      <c r="I933" s="41" t="s">
        <v>25</v>
      </c>
      <c r="J933" s="41" t="s">
        <v>25</v>
      </c>
      <c r="K933" s="41" t="s">
        <v>25</v>
      </c>
      <c r="L933" s="41" t="s">
        <v>25</v>
      </c>
      <c r="M933" s="41" t="s">
        <v>25</v>
      </c>
      <c r="N933" s="41" t="s">
        <v>25</v>
      </c>
      <c r="O933" s="19">
        <v>2726.5</v>
      </c>
      <c r="P933" s="37"/>
      <c r="Q933" s="141"/>
      <c r="R933" s="141">
        <f t="shared" si="299"/>
        <v>1</v>
      </c>
      <c r="S933" s="141">
        <f t="shared" si="300"/>
        <v>0.44740007635584217</v>
      </c>
    </row>
    <row r="934" spans="1:19" s="1" customFormat="1" ht="19.5" customHeight="1" x14ac:dyDescent="0.2">
      <c r="A934" s="145"/>
      <c r="B934" s="145"/>
      <c r="C934" s="145"/>
      <c r="D934" s="136"/>
      <c r="E934" s="136"/>
      <c r="F934" s="40">
        <v>42917</v>
      </c>
      <c r="G934" s="40">
        <v>43100</v>
      </c>
      <c r="H934" s="77"/>
      <c r="I934" s="41" t="s">
        <v>25</v>
      </c>
      <c r="J934" s="41" t="s">
        <v>25</v>
      </c>
      <c r="K934" s="41" t="s">
        <v>25</v>
      </c>
      <c r="L934" s="41" t="s">
        <v>25</v>
      </c>
      <c r="M934" s="41" t="s">
        <v>25</v>
      </c>
      <c r="N934" s="41" t="s">
        <v>25</v>
      </c>
      <c r="O934" s="19">
        <v>2726.5</v>
      </c>
      <c r="P934" s="37"/>
      <c r="Q934" s="142"/>
      <c r="R934" s="142"/>
      <c r="S934" s="142"/>
    </row>
    <row r="935" spans="1:19" s="1" customFormat="1" ht="19.5" customHeight="1" x14ac:dyDescent="0.2">
      <c r="A935" s="133" t="s">
        <v>66</v>
      </c>
      <c r="B935" s="133" t="s">
        <v>283</v>
      </c>
      <c r="C935" s="133" t="s">
        <v>162</v>
      </c>
      <c r="D935" s="135">
        <v>42723</v>
      </c>
      <c r="E935" s="135" t="s">
        <v>741</v>
      </c>
      <c r="F935" s="40">
        <v>42736</v>
      </c>
      <c r="G935" s="40">
        <v>42916</v>
      </c>
      <c r="H935" s="133"/>
      <c r="I935" s="19">
        <v>5164.49</v>
      </c>
      <c r="J935" s="41" t="s">
        <v>25</v>
      </c>
      <c r="K935" s="41" t="s">
        <v>25</v>
      </c>
      <c r="L935" s="41" t="s">
        <v>25</v>
      </c>
      <c r="M935" s="41" t="s">
        <v>25</v>
      </c>
      <c r="N935" s="41" t="s">
        <v>25</v>
      </c>
      <c r="O935" s="41" t="s">
        <v>25</v>
      </c>
      <c r="P935" s="133"/>
      <c r="Q935" s="141">
        <f t="shared" si="298"/>
        <v>1</v>
      </c>
      <c r="R935" s="141"/>
      <c r="S935" s="141"/>
    </row>
    <row r="936" spans="1:19" s="1" customFormat="1" ht="19.5" customHeight="1" x14ac:dyDescent="0.2">
      <c r="A936" s="134"/>
      <c r="B936" s="143"/>
      <c r="C936" s="134"/>
      <c r="D936" s="136"/>
      <c r="E936" s="136"/>
      <c r="F936" s="40">
        <v>42917</v>
      </c>
      <c r="G936" s="40">
        <v>43100</v>
      </c>
      <c r="H936" s="137"/>
      <c r="I936" s="19">
        <v>5164.49</v>
      </c>
      <c r="J936" s="41" t="s">
        <v>25</v>
      </c>
      <c r="K936" s="41" t="s">
        <v>25</v>
      </c>
      <c r="L936" s="41" t="s">
        <v>25</v>
      </c>
      <c r="M936" s="41" t="s">
        <v>25</v>
      </c>
      <c r="N936" s="41" t="s">
        <v>25</v>
      </c>
      <c r="O936" s="41" t="s">
        <v>25</v>
      </c>
      <c r="P936" s="137"/>
      <c r="Q936" s="142"/>
      <c r="R936" s="142"/>
      <c r="S936" s="142"/>
    </row>
    <row r="937" spans="1:19" s="1" customFormat="1" ht="19.5" customHeight="1" x14ac:dyDescent="0.2">
      <c r="A937" s="144"/>
      <c r="B937" s="144"/>
      <c r="C937" s="144"/>
      <c r="D937" s="135">
        <v>42723</v>
      </c>
      <c r="E937" s="135" t="s">
        <v>740</v>
      </c>
      <c r="F937" s="40">
        <v>42736</v>
      </c>
      <c r="G937" s="40">
        <v>42916</v>
      </c>
      <c r="H937" s="77"/>
      <c r="I937" s="41" t="s">
        <v>25</v>
      </c>
      <c r="J937" s="41" t="s">
        <v>25</v>
      </c>
      <c r="K937" s="41" t="s">
        <v>25</v>
      </c>
      <c r="L937" s="41" t="s">
        <v>25</v>
      </c>
      <c r="M937" s="41" t="s">
        <v>25</v>
      </c>
      <c r="N937" s="41" t="s">
        <v>25</v>
      </c>
      <c r="O937" s="19">
        <v>2987.46</v>
      </c>
      <c r="P937" s="37"/>
      <c r="Q937" s="141"/>
      <c r="R937" s="141">
        <f t="shared" si="299"/>
        <v>1</v>
      </c>
      <c r="S937" s="141">
        <f t="shared" si="300"/>
        <v>0.49022183462681984</v>
      </c>
    </row>
    <row r="938" spans="1:19" s="1" customFormat="1" ht="19.5" customHeight="1" x14ac:dyDescent="0.2">
      <c r="A938" s="145"/>
      <c r="B938" s="145"/>
      <c r="C938" s="145"/>
      <c r="D938" s="136"/>
      <c r="E938" s="136"/>
      <c r="F938" s="40">
        <v>42917</v>
      </c>
      <c r="G938" s="40">
        <v>43100</v>
      </c>
      <c r="H938" s="77"/>
      <c r="I938" s="41" t="s">
        <v>25</v>
      </c>
      <c r="J938" s="41" t="s">
        <v>25</v>
      </c>
      <c r="K938" s="41" t="s">
        <v>25</v>
      </c>
      <c r="L938" s="41" t="s">
        <v>25</v>
      </c>
      <c r="M938" s="41" t="s">
        <v>25</v>
      </c>
      <c r="N938" s="41" t="s">
        <v>25</v>
      </c>
      <c r="O938" s="19">
        <v>2987.46</v>
      </c>
      <c r="P938" s="37"/>
      <c r="Q938" s="142"/>
      <c r="R938" s="142"/>
      <c r="S938" s="142"/>
    </row>
    <row r="939" spans="1:19" s="1" customFormat="1" ht="19.5" customHeight="1" x14ac:dyDescent="0.2">
      <c r="A939" s="133" t="s">
        <v>66</v>
      </c>
      <c r="B939" s="133" t="s">
        <v>284</v>
      </c>
      <c r="C939" s="133" t="s">
        <v>162</v>
      </c>
      <c r="D939" s="135">
        <v>42723</v>
      </c>
      <c r="E939" s="135" t="s">
        <v>741</v>
      </c>
      <c r="F939" s="40">
        <v>42736</v>
      </c>
      <c r="G939" s="40">
        <v>42916</v>
      </c>
      <c r="H939" s="133"/>
      <c r="I939" s="19">
        <v>5164.49</v>
      </c>
      <c r="J939" s="41" t="s">
        <v>25</v>
      </c>
      <c r="K939" s="41" t="s">
        <v>25</v>
      </c>
      <c r="L939" s="41" t="s">
        <v>25</v>
      </c>
      <c r="M939" s="41" t="s">
        <v>25</v>
      </c>
      <c r="N939" s="41" t="s">
        <v>25</v>
      </c>
      <c r="O939" s="41" t="s">
        <v>25</v>
      </c>
      <c r="P939" s="133"/>
      <c r="Q939" s="141">
        <f t="shared" si="298"/>
        <v>1</v>
      </c>
      <c r="R939" s="141"/>
      <c r="S939" s="141"/>
    </row>
    <row r="940" spans="1:19" s="1" customFormat="1" ht="19.5" customHeight="1" x14ac:dyDescent="0.2">
      <c r="A940" s="134"/>
      <c r="B940" s="143"/>
      <c r="C940" s="134"/>
      <c r="D940" s="136"/>
      <c r="E940" s="136"/>
      <c r="F940" s="40">
        <v>42917</v>
      </c>
      <c r="G940" s="40">
        <v>43100</v>
      </c>
      <c r="H940" s="137"/>
      <c r="I940" s="19">
        <v>5164.49</v>
      </c>
      <c r="J940" s="41" t="s">
        <v>25</v>
      </c>
      <c r="K940" s="41" t="s">
        <v>25</v>
      </c>
      <c r="L940" s="41" t="s">
        <v>25</v>
      </c>
      <c r="M940" s="41" t="s">
        <v>25</v>
      </c>
      <c r="N940" s="41" t="s">
        <v>25</v>
      </c>
      <c r="O940" s="41" t="s">
        <v>25</v>
      </c>
      <c r="P940" s="137"/>
      <c r="Q940" s="142"/>
      <c r="R940" s="142"/>
      <c r="S940" s="142"/>
    </row>
    <row r="941" spans="1:19" s="1" customFormat="1" ht="19.5" customHeight="1" x14ac:dyDescent="0.2">
      <c r="A941" s="144"/>
      <c r="B941" s="144"/>
      <c r="C941" s="144"/>
      <c r="D941" s="135">
        <v>42723</v>
      </c>
      <c r="E941" s="135" t="s">
        <v>740</v>
      </c>
      <c r="F941" s="40">
        <v>42736</v>
      </c>
      <c r="G941" s="40">
        <v>42916</v>
      </c>
      <c r="H941" s="77"/>
      <c r="I941" s="41" t="s">
        <v>25</v>
      </c>
      <c r="J941" s="41" t="s">
        <v>25</v>
      </c>
      <c r="K941" s="41" t="s">
        <v>25</v>
      </c>
      <c r="L941" s="41" t="s">
        <v>25</v>
      </c>
      <c r="M941" s="41" t="s">
        <v>25</v>
      </c>
      <c r="N941" s="41" t="s">
        <v>25</v>
      </c>
      <c r="O941" s="19">
        <v>2557.88</v>
      </c>
      <c r="P941" s="36"/>
      <c r="Q941" s="141"/>
      <c r="R941" s="141">
        <f t="shared" si="299"/>
        <v>1</v>
      </c>
      <c r="S941" s="141">
        <f t="shared" si="300"/>
        <v>0.41973068304019129</v>
      </c>
    </row>
    <row r="942" spans="1:19" s="1" customFormat="1" ht="19.5" customHeight="1" x14ac:dyDescent="0.2">
      <c r="A942" s="145"/>
      <c r="B942" s="145"/>
      <c r="C942" s="145"/>
      <c r="D942" s="136"/>
      <c r="E942" s="136"/>
      <c r="F942" s="40">
        <v>42917</v>
      </c>
      <c r="G942" s="40">
        <v>43100</v>
      </c>
      <c r="H942" s="77"/>
      <c r="I942" s="41" t="s">
        <v>25</v>
      </c>
      <c r="J942" s="41" t="s">
        <v>25</v>
      </c>
      <c r="K942" s="41" t="s">
        <v>25</v>
      </c>
      <c r="L942" s="41" t="s">
        <v>25</v>
      </c>
      <c r="M942" s="41" t="s">
        <v>25</v>
      </c>
      <c r="N942" s="41" t="s">
        <v>25</v>
      </c>
      <c r="O942" s="19">
        <v>2557.88</v>
      </c>
      <c r="P942" s="36"/>
      <c r="Q942" s="142"/>
      <c r="R942" s="142"/>
      <c r="S942" s="142"/>
    </row>
    <row r="943" spans="1:19" s="1" customFormat="1" ht="19.5" customHeight="1" x14ac:dyDescent="0.2">
      <c r="A943" s="133" t="s">
        <v>66</v>
      </c>
      <c r="B943" s="133" t="s">
        <v>67</v>
      </c>
      <c r="C943" s="180" t="s">
        <v>604</v>
      </c>
      <c r="D943" s="135">
        <v>42720</v>
      </c>
      <c r="E943" s="135" t="s">
        <v>595</v>
      </c>
      <c r="F943" s="40">
        <v>42736</v>
      </c>
      <c r="G943" s="40">
        <v>42916</v>
      </c>
      <c r="H943" s="133"/>
      <c r="I943" s="39">
        <v>4796.83</v>
      </c>
      <c r="J943" s="41" t="s">
        <v>25</v>
      </c>
      <c r="K943" s="41">
        <v>4834.7</v>
      </c>
      <c r="L943" s="41" t="s">
        <v>25</v>
      </c>
      <c r="M943" s="41" t="s">
        <v>25</v>
      </c>
      <c r="N943" s="41" t="s">
        <v>25</v>
      </c>
      <c r="O943" s="19" t="s">
        <v>25</v>
      </c>
      <c r="P943" s="151" t="s">
        <v>606</v>
      </c>
      <c r="Q943" s="141">
        <f t="shared" ref="Q943" si="301">I944/I943</f>
        <v>1.0308036765947513</v>
      </c>
      <c r="R943" s="141"/>
      <c r="S943" s="141"/>
    </row>
    <row r="944" spans="1:19" s="1" customFormat="1" ht="19.5" customHeight="1" x14ac:dyDescent="0.2">
      <c r="A944" s="137"/>
      <c r="B944" s="137"/>
      <c r="C944" s="180"/>
      <c r="D944" s="136"/>
      <c r="E944" s="136"/>
      <c r="F944" s="40">
        <v>42917</v>
      </c>
      <c r="G944" s="40">
        <v>43100</v>
      </c>
      <c r="H944" s="137"/>
      <c r="I944" s="39">
        <v>4944.59</v>
      </c>
      <c r="J944" s="41" t="s">
        <v>25</v>
      </c>
      <c r="K944" s="50">
        <v>5028.28</v>
      </c>
      <c r="L944" s="41" t="s">
        <v>25</v>
      </c>
      <c r="M944" s="41" t="s">
        <v>25</v>
      </c>
      <c r="N944" s="41" t="s">
        <v>25</v>
      </c>
      <c r="O944" s="19" t="s">
        <v>25</v>
      </c>
      <c r="P944" s="152"/>
      <c r="Q944" s="142"/>
      <c r="R944" s="142"/>
      <c r="S944" s="142"/>
    </row>
    <row r="945" spans="1:19" s="1" customFormat="1" ht="19.5" customHeight="1" x14ac:dyDescent="0.2">
      <c r="A945" s="133" t="s">
        <v>66</v>
      </c>
      <c r="B945" s="133" t="s">
        <v>276</v>
      </c>
      <c r="C945" s="161" t="s">
        <v>465</v>
      </c>
      <c r="D945" s="135">
        <v>42723</v>
      </c>
      <c r="E945" s="135" t="s">
        <v>759</v>
      </c>
      <c r="F945" s="40">
        <v>42736</v>
      </c>
      <c r="G945" s="40">
        <v>42916</v>
      </c>
      <c r="H945" s="77"/>
      <c r="I945" s="39">
        <v>1612.59</v>
      </c>
      <c r="J945" s="41" t="s">
        <v>25</v>
      </c>
      <c r="K945" s="41" t="s">
        <v>25</v>
      </c>
      <c r="L945" s="41" t="s">
        <v>25</v>
      </c>
      <c r="M945" s="41" t="s">
        <v>25</v>
      </c>
      <c r="N945" s="41" t="s">
        <v>25</v>
      </c>
      <c r="O945" s="41" t="s">
        <v>25</v>
      </c>
      <c r="P945" s="63"/>
      <c r="Q945" s="141">
        <f t="shared" si="298"/>
        <v>1.3582807781271122</v>
      </c>
      <c r="R945" s="141"/>
      <c r="S945" s="141"/>
    </row>
    <row r="946" spans="1:19" s="1" customFormat="1" ht="19.5" customHeight="1" x14ac:dyDescent="0.2">
      <c r="A946" s="134"/>
      <c r="B946" s="143"/>
      <c r="C946" s="162"/>
      <c r="D946" s="136"/>
      <c r="E946" s="136"/>
      <c r="F946" s="40">
        <v>42917</v>
      </c>
      <c r="G946" s="40">
        <v>43100</v>
      </c>
      <c r="H946" s="77"/>
      <c r="I946" s="39">
        <v>2190.35</v>
      </c>
      <c r="J946" s="41" t="s">
        <v>25</v>
      </c>
      <c r="K946" s="41" t="s">
        <v>25</v>
      </c>
      <c r="L946" s="41" t="s">
        <v>25</v>
      </c>
      <c r="M946" s="41" t="s">
        <v>25</v>
      </c>
      <c r="N946" s="41" t="s">
        <v>25</v>
      </c>
      <c r="O946" s="41" t="s">
        <v>25</v>
      </c>
      <c r="P946" s="63"/>
      <c r="Q946" s="142"/>
      <c r="R946" s="142"/>
      <c r="S946" s="142"/>
    </row>
    <row r="947" spans="1:19" s="1" customFormat="1" ht="19.5" customHeight="1" x14ac:dyDescent="0.2">
      <c r="A947" s="144"/>
      <c r="B947" s="144"/>
      <c r="C947" s="162"/>
      <c r="D947" s="135">
        <v>42723</v>
      </c>
      <c r="E947" s="135" t="s">
        <v>748</v>
      </c>
      <c r="F947" s="40">
        <v>42736</v>
      </c>
      <c r="G947" s="40">
        <v>42916</v>
      </c>
      <c r="H947" s="77"/>
      <c r="I947" s="39" t="s">
        <v>25</v>
      </c>
      <c r="J947" s="41" t="s">
        <v>25</v>
      </c>
      <c r="K947" s="41" t="s">
        <v>25</v>
      </c>
      <c r="L947" s="41" t="s">
        <v>25</v>
      </c>
      <c r="M947" s="41" t="s">
        <v>25</v>
      </c>
      <c r="N947" s="41" t="s">
        <v>25</v>
      </c>
      <c r="O947" s="50">
        <v>1829.61</v>
      </c>
      <c r="P947" s="63"/>
      <c r="Q947" s="141"/>
      <c r="R947" s="141">
        <f t="shared" si="299"/>
        <v>1.0699985242756653</v>
      </c>
      <c r="S947" s="141">
        <f t="shared" si="300"/>
        <v>0.75743641311097643</v>
      </c>
    </row>
    <row r="948" spans="1:19" s="1" customFormat="1" ht="19.5" customHeight="1" x14ac:dyDescent="0.2">
      <c r="A948" s="145"/>
      <c r="B948" s="145"/>
      <c r="C948" s="163"/>
      <c r="D948" s="136"/>
      <c r="E948" s="136"/>
      <c r="F948" s="40">
        <v>42917</v>
      </c>
      <c r="G948" s="40">
        <v>43100</v>
      </c>
      <c r="H948" s="77"/>
      <c r="I948" s="39" t="s">
        <v>25</v>
      </c>
      <c r="J948" s="41" t="s">
        <v>25</v>
      </c>
      <c r="K948" s="41" t="s">
        <v>25</v>
      </c>
      <c r="L948" s="41" t="s">
        <v>25</v>
      </c>
      <c r="M948" s="41" t="s">
        <v>25</v>
      </c>
      <c r="N948" s="41" t="s">
        <v>25</v>
      </c>
      <c r="O948" s="50">
        <v>1957.68</v>
      </c>
      <c r="P948" s="63"/>
      <c r="Q948" s="142"/>
      <c r="R948" s="142"/>
      <c r="S948" s="142"/>
    </row>
    <row r="949" spans="1:19" s="1" customFormat="1" ht="19.5" customHeight="1" x14ac:dyDescent="0.2">
      <c r="A949" s="133" t="s">
        <v>66</v>
      </c>
      <c r="B949" s="133" t="s">
        <v>276</v>
      </c>
      <c r="C949" s="133" t="s">
        <v>163</v>
      </c>
      <c r="D949" s="135">
        <v>42320</v>
      </c>
      <c r="E949" s="135" t="s">
        <v>582</v>
      </c>
      <c r="F949" s="40">
        <v>42736</v>
      </c>
      <c r="G949" s="40">
        <v>42916</v>
      </c>
      <c r="H949" s="133" t="s">
        <v>742</v>
      </c>
      <c r="I949" s="19">
        <v>1668.73</v>
      </c>
      <c r="J949" s="41" t="s">
        <v>25</v>
      </c>
      <c r="K949" s="41" t="s">
        <v>25</v>
      </c>
      <c r="L949" s="41" t="s">
        <v>25</v>
      </c>
      <c r="M949" s="41" t="s">
        <v>25</v>
      </c>
      <c r="N949" s="41" t="s">
        <v>25</v>
      </c>
      <c r="O949" s="41" t="s">
        <v>25</v>
      </c>
      <c r="P949" s="133" t="s">
        <v>233</v>
      </c>
      <c r="Q949" s="141">
        <f t="shared" si="298"/>
        <v>1.0267688601511329</v>
      </c>
      <c r="R949" s="141"/>
      <c r="S949" s="141"/>
    </row>
    <row r="950" spans="1:19" s="1" customFormat="1" ht="19.5" customHeight="1" x14ac:dyDescent="0.2">
      <c r="A950" s="134"/>
      <c r="B950" s="143"/>
      <c r="C950" s="143"/>
      <c r="D950" s="136"/>
      <c r="E950" s="136"/>
      <c r="F950" s="40">
        <v>42917</v>
      </c>
      <c r="G950" s="40">
        <v>43100</v>
      </c>
      <c r="H950" s="137"/>
      <c r="I950" s="19">
        <v>1713.4</v>
      </c>
      <c r="J950" s="41" t="s">
        <v>25</v>
      </c>
      <c r="K950" s="41" t="s">
        <v>25</v>
      </c>
      <c r="L950" s="41" t="s">
        <v>25</v>
      </c>
      <c r="M950" s="41" t="s">
        <v>25</v>
      </c>
      <c r="N950" s="41" t="s">
        <v>25</v>
      </c>
      <c r="O950" s="41" t="s">
        <v>25</v>
      </c>
      <c r="P950" s="134"/>
      <c r="Q950" s="142"/>
      <c r="R950" s="142"/>
      <c r="S950" s="142"/>
    </row>
    <row r="951" spans="1:19" s="1" customFormat="1" ht="19.5" customHeight="1" x14ac:dyDescent="0.2">
      <c r="A951" s="144"/>
      <c r="B951" s="144"/>
      <c r="C951" s="144"/>
      <c r="D951" s="135">
        <v>42723</v>
      </c>
      <c r="E951" s="135" t="s">
        <v>740</v>
      </c>
      <c r="F951" s="40">
        <v>42736</v>
      </c>
      <c r="G951" s="40">
        <v>42916</v>
      </c>
      <c r="H951" s="77"/>
      <c r="I951" s="41" t="s">
        <v>25</v>
      </c>
      <c r="J951" s="41" t="s">
        <v>25</v>
      </c>
      <c r="K951" s="41" t="s">
        <v>25</v>
      </c>
      <c r="L951" s="41" t="s">
        <v>25</v>
      </c>
      <c r="M951" s="41" t="s">
        <v>25</v>
      </c>
      <c r="N951" s="41" t="s">
        <v>25</v>
      </c>
      <c r="O951" s="19">
        <v>1165.1500000000001</v>
      </c>
      <c r="P951" s="144"/>
      <c r="Q951" s="141"/>
      <c r="R951" s="141">
        <f t="shared" si="299"/>
        <v>1.033995622881174</v>
      </c>
      <c r="S951" s="141">
        <f>O952/(I950)</f>
        <v>0.7031399556437492</v>
      </c>
    </row>
    <row r="952" spans="1:19" s="1" customFormat="1" ht="19.5" customHeight="1" x14ac:dyDescent="0.2">
      <c r="A952" s="145"/>
      <c r="B952" s="145"/>
      <c r="C952" s="145"/>
      <c r="D952" s="136"/>
      <c r="E952" s="136"/>
      <c r="F952" s="40">
        <v>42917</v>
      </c>
      <c r="G952" s="40">
        <v>43100</v>
      </c>
      <c r="H952" s="77"/>
      <c r="I952" s="41" t="s">
        <v>25</v>
      </c>
      <c r="J952" s="41" t="s">
        <v>25</v>
      </c>
      <c r="K952" s="41" t="s">
        <v>25</v>
      </c>
      <c r="L952" s="41" t="s">
        <v>25</v>
      </c>
      <c r="M952" s="41" t="s">
        <v>25</v>
      </c>
      <c r="N952" s="41" t="s">
        <v>25</v>
      </c>
      <c r="O952" s="19">
        <v>1204.76</v>
      </c>
      <c r="P952" s="145"/>
      <c r="Q952" s="142"/>
      <c r="R952" s="142"/>
      <c r="S952" s="142"/>
    </row>
    <row r="953" spans="1:19" s="10" customFormat="1" ht="19.5" customHeight="1" x14ac:dyDescent="0.25">
      <c r="A953" s="46">
        <v>18</v>
      </c>
      <c r="B953" s="47" t="s">
        <v>232</v>
      </c>
      <c r="C953" s="58"/>
      <c r="D953" s="58"/>
      <c r="E953" s="58"/>
      <c r="F953" s="58"/>
      <c r="G953" s="58"/>
      <c r="H953" s="8"/>
      <c r="I953" s="58"/>
      <c r="J953" s="58"/>
      <c r="K953" s="58"/>
      <c r="L953" s="58"/>
      <c r="M953" s="9"/>
      <c r="N953" s="58"/>
      <c r="O953" s="58"/>
      <c r="P953" s="58"/>
      <c r="Q953" s="49"/>
      <c r="R953" s="49"/>
      <c r="S953" s="49"/>
    </row>
    <row r="954" spans="1:19" s="1" customFormat="1" ht="19.5" customHeight="1" x14ac:dyDescent="0.2">
      <c r="A954" s="133" t="s">
        <v>64</v>
      </c>
      <c r="B954" s="133" t="s">
        <v>164</v>
      </c>
      <c r="C954" s="133" t="s">
        <v>165</v>
      </c>
      <c r="D954" s="135">
        <v>42320</v>
      </c>
      <c r="E954" s="135" t="s">
        <v>530</v>
      </c>
      <c r="F954" s="45">
        <v>42736</v>
      </c>
      <c r="G954" s="45">
        <v>42916</v>
      </c>
      <c r="H954" s="133"/>
      <c r="I954" s="19">
        <v>1979.67</v>
      </c>
      <c r="J954" s="41" t="s">
        <v>25</v>
      </c>
      <c r="K954" s="41" t="s">
        <v>25</v>
      </c>
      <c r="L954" s="41" t="s">
        <v>25</v>
      </c>
      <c r="M954" s="41" t="s">
        <v>25</v>
      </c>
      <c r="N954" s="41" t="s">
        <v>25</v>
      </c>
      <c r="O954" s="19" t="s">
        <v>25</v>
      </c>
      <c r="P954" s="159" t="s">
        <v>233</v>
      </c>
      <c r="Q954" s="141">
        <f>I955/I954</f>
        <v>1.0328590118555112</v>
      </c>
      <c r="R954" s="141"/>
      <c r="S954" s="141"/>
    </row>
    <row r="955" spans="1:19" s="1" customFormat="1" ht="19.5" customHeight="1" x14ac:dyDescent="0.2">
      <c r="A955" s="134"/>
      <c r="B955" s="134"/>
      <c r="C955" s="134"/>
      <c r="D955" s="136"/>
      <c r="E955" s="136"/>
      <c r="F955" s="45">
        <v>42917</v>
      </c>
      <c r="G955" s="45">
        <v>43100</v>
      </c>
      <c r="H955" s="137"/>
      <c r="I955" s="19">
        <v>2044.72</v>
      </c>
      <c r="J955" s="41" t="s">
        <v>25</v>
      </c>
      <c r="K955" s="41" t="s">
        <v>25</v>
      </c>
      <c r="L955" s="41" t="s">
        <v>25</v>
      </c>
      <c r="M955" s="41" t="s">
        <v>25</v>
      </c>
      <c r="N955" s="41" t="s">
        <v>25</v>
      </c>
      <c r="O955" s="19" t="s">
        <v>25</v>
      </c>
      <c r="P955" s="165"/>
      <c r="Q955" s="142"/>
      <c r="R955" s="142"/>
      <c r="S955" s="142"/>
    </row>
    <row r="956" spans="1:19" s="1" customFormat="1" ht="19.5" customHeight="1" x14ac:dyDescent="0.2">
      <c r="A956" s="134"/>
      <c r="B956" s="134"/>
      <c r="C956" s="134"/>
      <c r="D956" s="140">
        <v>42723</v>
      </c>
      <c r="E956" s="140" t="s">
        <v>834</v>
      </c>
      <c r="F956" s="45">
        <v>42736</v>
      </c>
      <c r="G956" s="45">
        <v>42916</v>
      </c>
      <c r="H956" s="133"/>
      <c r="I956" s="19" t="s">
        <v>25</v>
      </c>
      <c r="J956" s="41" t="s">
        <v>25</v>
      </c>
      <c r="K956" s="41" t="s">
        <v>25</v>
      </c>
      <c r="L956" s="41" t="s">
        <v>25</v>
      </c>
      <c r="M956" s="41" t="s">
        <v>25</v>
      </c>
      <c r="N956" s="41" t="s">
        <v>25</v>
      </c>
      <c r="O956" s="19">
        <v>1979.67</v>
      </c>
      <c r="P956" s="165"/>
      <c r="Q956" s="141"/>
      <c r="R956" s="141">
        <f t="shared" ref="R956:R1016" si="302">O957/O956</f>
        <v>1.0328590118555112</v>
      </c>
      <c r="S956" s="141">
        <f>O957/(I955)</f>
        <v>1</v>
      </c>
    </row>
    <row r="957" spans="1:19" s="1" customFormat="1" ht="19.5" customHeight="1" x14ac:dyDescent="0.2">
      <c r="A957" s="137"/>
      <c r="B957" s="137"/>
      <c r="C957" s="137"/>
      <c r="D957" s="140"/>
      <c r="E957" s="140"/>
      <c r="F957" s="45">
        <v>42917</v>
      </c>
      <c r="G957" s="45">
        <v>43100</v>
      </c>
      <c r="H957" s="137"/>
      <c r="I957" s="19" t="s">
        <v>25</v>
      </c>
      <c r="J957" s="41" t="s">
        <v>25</v>
      </c>
      <c r="K957" s="41" t="s">
        <v>25</v>
      </c>
      <c r="L957" s="41" t="s">
        <v>25</v>
      </c>
      <c r="M957" s="41" t="s">
        <v>25</v>
      </c>
      <c r="N957" s="41" t="s">
        <v>25</v>
      </c>
      <c r="O957" s="19">
        <v>2044.72</v>
      </c>
      <c r="P957" s="160"/>
      <c r="Q957" s="142"/>
      <c r="R957" s="142"/>
      <c r="S957" s="142"/>
    </row>
    <row r="958" spans="1:19" s="1" customFormat="1" ht="19.5" customHeight="1" x14ac:dyDescent="0.2">
      <c r="A958" s="133" t="s">
        <v>64</v>
      </c>
      <c r="B958" s="133" t="s">
        <v>166</v>
      </c>
      <c r="C958" s="133" t="s">
        <v>167</v>
      </c>
      <c r="D958" s="135">
        <v>42338</v>
      </c>
      <c r="E958" s="140" t="s">
        <v>528</v>
      </c>
      <c r="F958" s="45">
        <v>42736</v>
      </c>
      <c r="G958" s="45">
        <v>42916</v>
      </c>
      <c r="H958" s="133" t="s">
        <v>835</v>
      </c>
      <c r="I958" s="19">
        <v>1242.5</v>
      </c>
      <c r="J958" s="41" t="s">
        <v>25</v>
      </c>
      <c r="K958" s="41" t="s">
        <v>25</v>
      </c>
      <c r="L958" s="41" t="s">
        <v>25</v>
      </c>
      <c r="M958" s="41" t="s">
        <v>25</v>
      </c>
      <c r="N958" s="41" t="s">
        <v>25</v>
      </c>
      <c r="O958" s="32" t="s">
        <v>25</v>
      </c>
      <c r="P958" s="42"/>
      <c r="Q958" s="141">
        <f t="shared" ref="Q958" si="303">I959/I958</f>
        <v>1</v>
      </c>
      <c r="R958" s="141"/>
      <c r="S958" s="141"/>
    </row>
    <row r="959" spans="1:19" s="1" customFormat="1" ht="19.5" customHeight="1" x14ac:dyDescent="0.2">
      <c r="A959" s="134"/>
      <c r="B959" s="134"/>
      <c r="C959" s="134"/>
      <c r="D959" s="136"/>
      <c r="E959" s="140"/>
      <c r="F959" s="45">
        <v>42917</v>
      </c>
      <c r="G959" s="45">
        <v>43100</v>
      </c>
      <c r="H959" s="137"/>
      <c r="I959" s="19">
        <v>1242.5</v>
      </c>
      <c r="J959" s="41" t="s">
        <v>25</v>
      </c>
      <c r="K959" s="41" t="s">
        <v>25</v>
      </c>
      <c r="L959" s="41" t="s">
        <v>25</v>
      </c>
      <c r="M959" s="41" t="s">
        <v>25</v>
      </c>
      <c r="N959" s="41" t="s">
        <v>25</v>
      </c>
      <c r="O959" s="19" t="s">
        <v>25</v>
      </c>
      <c r="P959" s="42"/>
      <c r="Q959" s="142"/>
      <c r="R959" s="142"/>
      <c r="S959" s="142"/>
    </row>
    <row r="960" spans="1:19" s="1" customFormat="1" ht="19.5" customHeight="1" x14ac:dyDescent="0.2">
      <c r="A960" s="134"/>
      <c r="B960" s="134"/>
      <c r="C960" s="134"/>
      <c r="D960" s="140">
        <v>42723</v>
      </c>
      <c r="E960" s="140" t="s">
        <v>834</v>
      </c>
      <c r="F960" s="45">
        <v>42736</v>
      </c>
      <c r="G960" s="45">
        <v>42916</v>
      </c>
      <c r="H960" s="133"/>
      <c r="I960" s="19" t="s">
        <v>25</v>
      </c>
      <c r="J960" s="41" t="s">
        <v>25</v>
      </c>
      <c r="K960" s="41" t="s">
        <v>25</v>
      </c>
      <c r="L960" s="41" t="s">
        <v>25</v>
      </c>
      <c r="M960" s="41" t="s">
        <v>25</v>
      </c>
      <c r="N960" s="41" t="s">
        <v>25</v>
      </c>
      <c r="O960" s="19">
        <v>1435.92</v>
      </c>
      <c r="P960" s="42"/>
      <c r="Q960" s="141"/>
      <c r="R960" s="141">
        <f t="shared" si="302"/>
        <v>1.021052704886066</v>
      </c>
      <c r="S960" s="141">
        <f t="shared" ref="S960:S1016" si="304">O961/(I959*1.18)</f>
        <v>1.0000000000000002</v>
      </c>
    </row>
    <row r="961" spans="1:19" s="1" customFormat="1" ht="19.5" customHeight="1" x14ac:dyDescent="0.2">
      <c r="A961" s="137"/>
      <c r="B961" s="137"/>
      <c r="C961" s="137"/>
      <c r="D961" s="140"/>
      <c r="E961" s="140"/>
      <c r="F961" s="45">
        <v>42917</v>
      </c>
      <c r="G961" s="45">
        <v>43100</v>
      </c>
      <c r="H961" s="137"/>
      <c r="I961" s="32" t="s">
        <v>25</v>
      </c>
      <c r="J961" s="41" t="s">
        <v>25</v>
      </c>
      <c r="K961" s="41" t="s">
        <v>25</v>
      </c>
      <c r="L961" s="41" t="s">
        <v>25</v>
      </c>
      <c r="M961" s="41" t="s">
        <v>25</v>
      </c>
      <c r="N961" s="41" t="s">
        <v>25</v>
      </c>
      <c r="O961" s="19">
        <v>1466.15</v>
      </c>
      <c r="P961" s="42"/>
      <c r="Q961" s="142"/>
      <c r="R961" s="142"/>
      <c r="S961" s="142"/>
    </row>
    <row r="962" spans="1:19" s="1" customFormat="1" ht="30.75" customHeight="1" x14ac:dyDescent="0.2">
      <c r="A962" s="133" t="s">
        <v>64</v>
      </c>
      <c r="B962" s="133" t="s">
        <v>531</v>
      </c>
      <c r="C962" s="133" t="s">
        <v>112</v>
      </c>
      <c r="D962" s="135">
        <v>42327</v>
      </c>
      <c r="E962" s="135" t="s">
        <v>532</v>
      </c>
      <c r="F962" s="45">
        <v>42736</v>
      </c>
      <c r="G962" s="45">
        <v>42916</v>
      </c>
      <c r="H962" s="133" t="s">
        <v>583</v>
      </c>
      <c r="I962" s="32">
        <v>2221.42</v>
      </c>
      <c r="J962" s="41" t="s">
        <v>25</v>
      </c>
      <c r="K962" s="41" t="s">
        <v>25</v>
      </c>
      <c r="L962" s="41" t="s">
        <v>25</v>
      </c>
      <c r="M962" s="41" t="s">
        <v>25</v>
      </c>
      <c r="N962" s="41" t="s">
        <v>25</v>
      </c>
      <c r="O962" s="32" t="s">
        <v>25</v>
      </c>
      <c r="P962" s="42"/>
      <c r="Q962" s="141">
        <f t="shared" ref="Q962" si="305">I963/I962</f>
        <v>1.0554105031916523</v>
      </c>
      <c r="R962" s="141"/>
      <c r="S962" s="141"/>
    </row>
    <row r="963" spans="1:19" s="1" customFormat="1" ht="29.25" customHeight="1" x14ac:dyDescent="0.2">
      <c r="A963" s="137"/>
      <c r="B963" s="137"/>
      <c r="C963" s="137"/>
      <c r="D963" s="136"/>
      <c r="E963" s="136"/>
      <c r="F963" s="45">
        <v>42917</v>
      </c>
      <c r="G963" s="45">
        <v>43100</v>
      </c>
      <c r="H963" s="137"/>
      <c r="I963" s="32">
        <v>2344.5100000000002</v>
      </c>
      <c r="J963" s="41" t="s">
        <v>25</v>
      </c>
      <c r="K963" s="41" t="s">
        <v>25</v>
      </c>
      <c r="L963" s="41" t="s">
        <v>25</v>
      </c>
      <c r="M963" s="41" t="s">
        <v>25</v>
      </c>
      <c r="N963" s="41" t="s">
        <v>25</v>
      </c>
      <c r="O963" s="19" t="s">
        <v>25</v>
      </c>
      <c r="P963" s="42"/>
      <c r="Q963" s="142"/>
      <c r="R963" s="142"/>
      <c r="S963" s="142"/>
    </row>
    <row r="964" spans="1:19" s="1" customFormat="1" ht="33" customHeight="1" x14ac:dyDescent="0.2">
      <c r="A964" s="133" t="s">
        <v>64</v>
      </c>
      <c r="B964" s="133" t="s">
        <v>168</v>
      </c>
      <c r="C964" s="133" t="s">
        <v>112</v>
      </c>
      <c r="D964" s="140">
        <v>42723</v>
      </c>
      <c r="E964" s="140" t="s">
        <v>834</v>
      </c>
      <c r="F964" s="45">
        <v>42736</v>
      </c>
      <c r="G964" s="45">
        <v>42916</v>
      </c>
      <c r="H964" s="133"/>
      <c r="I964" s="32" t="s">
        <v>25</v>
      </c>
      <c r="J964" s="41" t="s">
        <v>25</v>
      </c>
      <c r="K964" s="41" t="s">
        <v>25</v>
      </c>
      <c r="L964" s="41" t="s">
        <v>25</v>
      </c>
      <c r="M964" s="41" t="s">
        <v>25</v>
      </c>
      <c r="N964" s="41" t="s">
        <v>25</v>
      </c>
      <c r="O964" s="19">
        <v>2563.46</v>
      </c>
      <c r="P964" s="42"/>
      <c r="Q964" s="141"/>
      <c r="R964" s="141">
        <f t="shared" si="302"/>
        <v>1.0340009206307099</v>
      </c>
      <c r="S964" s="141">
        <f t="shared" si="304"/>
        <v>0.95810558948062508</v>
      </c>
    </row>
    <row r="965" spans="1:19" s="1" customFormat="1" ht="30" customHeight="1" x14ac:dyDescent="0.2">
      <c r="A965" s="137"/>
      <c r="B965" s="137"/>
      <c r="C965" s="137"/>
      <c r="D965" s="140"/>
      <c r="E965" s="140"/>
      <c r="F965" s="45">
        <v>42917</v>
      </c>
      <c r="G965" s="45">
        <v>43100</v>
      </c>
      <c r="H965" s="137"/>
      <c r="I965" s="32" t="s">
        <v>25</v>
      </c>
      <c r="J965" s="41" t="s">
        <v>25</v>
      </c>
      <c r="K965" s="41" t="s">
        <v>25</v>
      </c>
      <c r="L965" s="41" t="s">
        <v>25</v>
      </c>
      <c r="M965" s="41" t="s">
        <v>25</v>
      </c>
      <c r="N965" s="41" t="s">
        <v>25</v>
      </c>
      <c r="O965" s="19">
        <v>2650.62</v>
      </c>
      <c r="P965" s="42"/>
      <c r="Q965" s="142"/>
      <c r="R965" s="142"/>
      <c r="S965" s="142"/>
    </row>
    <row r="966" spans="1:19" s="1" customFormat="1" ht="19.5" customHeight="1" x14ac:dyDescent="0.2">
      <c r="A966" s="133" t="s">
        <v>64</v>
      </c>
      <c r="B966" s="133" t="s">
        <v>169</v>
      </c>
      <c r="C966" s="133" t="s">
        <v>158</v>
      </c>
      <c r="D966" s="135">
        <v>42338</v>
      </c>
      <c r="E966" s="135" t="s">
        <v>527</v>
      </c>
      <c r="F966" s="45">
        <v>42736</v>
      </c>
      <c r="G966" s="45">
        <v>42916</v>
      </c>
      <c r="H966" s="133" t="s">
        <v>836</v>
      </c>
      <c r="I966" s="32">
        <v>2310.4699999999998</v>
      </c>
      <c r="J966" s="41" t="s">
        <v>25</v>
      </c>
      <c r="K966" s="41" t="s">
        <v>25</v>
      </c>
      <c r="L966" s="41" t="s">
        <v>25</v>
      </c>
      <c r="M966" s="41" t="s">
        <v>25</v>
      </c>
      <c r="N966" s="41" t="s">
        <v>25</v>
      </c>
      <c r="O966" s="19" t="s">
        <v>25</v>
      </c>
      <c r="P966" s="159" t="s">
        <v>78</v>
      </c>
      <c r="Q966" s="141">
        <f t="shared" ref="Q966" si="306">I967/I966</f>
        <v>1</v>
      </c>
      <c r="R966" s="141"/>
      <c r="S966" s="141"/>
    </row>
    <row r="967" spans="1:19" s="1" customFormat="1" ht="19.5" customHeight="1" x14ac:dyDescent="0.2">
      <c r="A967" s="134"/>
      <c r="B967" s="134"/>
      <c r="C967" s="134"/>
      <c r="D967" s="136"/>
      <c r="E967" s="136"/>
      <c r="F967" s="45">
        <v>42917</v>
      </c>
      <c r="G967" s="45">
        <v>43100</v>
      </c>
      <c r="H967" s="137"/>
      <c r="I967" s="32">
        <v>2310.4699999999998</v>
      </c>
      <c r="J967" s="41" t="s">
        <v>25</v>
      </c>
      <c r="K967" s="41" t="s">
        <v>25</v>
      </c>
      <c r="L967" s="41" t="s">
        <v>25</v>
      </c>
      <c r="M967" s="41" t="s">
        <v>25</v>
      </c>
      <c r="N967" s="41" t="s">
        <v>25</v>
      </c>
      <c r="O967" s="19" t="s">
        <v>25</v>
      </c>
      <c r="P967" s="160"/>
      <c r="Q967" s="142"/>
      <c r="R967" s="142"/>
      <c r="S967" s="142"/>
    </row>
    <row r="968" spans="1:19" s="1" customFormat="1" ht="19.5" customHeight="1" x14ac:dyDescent="0.2">
      <c r="A968" s="134"/>
      <c r="B968" s="134"/>
      <c r="C968" s="134"/>
      <c r="D968" s="140">
        <v>42723</v>
      </c>
      <c r="E968" s="140" t="s">
        <v>834</v>
      </c>
      <c r="F968" s="45">
        <v>42736</v>
      </c>
      <c r="G968" s="45">
        <v>42916</v>
      </c>
      <c r="H968" s="133"/>
      <c r="I968" s="32" t="s">
        <v>25</v>
      </c>
      <c r="J968" s="41" t="s">
        <v>25</v>
      </c>
      <c r="K968" s="41" t="s">
        <v>25</v>
      </c>
      <c r="L968" s="41" t="s">
        <v>25</v>
      </c>
      <c r="M968" s="41" t="s">
        <v>25</v>
      </c>
      <c r="N968" s="41" t="s">
        <v>25</v>
      </c>
      <c r="O968" s="19">
        <v>2253.5100000000002</v>
      </c>
      <c r="P968" s="159" t="s">
        <v>78</v>
      </c>
      <c r="Q968" s="141"/>
      <c r="R968" s="141">
        <f t="shared" si="302"/>
        <v>1.0379985001175942</v>
      </c>
      <c r="S968" s="141">
        <f t="shared" si="304"/>
        <v>0.85797350058572719</v>
      </c>
    </row>
    <row r="969" spans="1:19" s="1" customFormat="1" ht="19.5" customHeight="1" x14ac:dyDescent="0.2">
      <c r="A969" s="137"/>
      <c r="B969" s="137"/>
      <c r="C969" s="137"/>
      <c r="D969" s="140"/>
      <c r="E969" s="140"/>
      <c r="F969" s="45">
        <v>42917</v>
      </c>
      <c r="G969" s="45">
        <v>43100</v>
      </c>
      <c r="H969" s="137"/>
      <c r="I969" s="32" t="s">
        <v>25</v>
      </c>
      <c r="J969" s="41" t="s">
        <v>25</v>
      </c>
      <c r="K969" s="41" t="s">
        <v>25</v>
      </c>
      <c r="L969" s="41" t="s">
        <v>25</v>
      </c>
      <c r="M969" s="41" t="s">
        <v>25</v>
      </c>
      <c r="N969" s="41" t="s">
        <v>25</v>
      </c>
      <c r="O969" s="19">
        <v>2339.14</v>
      </c>
      <c r="P969" s="160"/>
      <c r="Q969" s="142"/>
      <c r="R969" s="142"/>
      <c r="S969" s="142"/>
    </row>
    <row r="970" spans="1:19" s="1" customFormat="1" ht="19.5" customHeight="1" x14ac:dyDescent="0.2">
      <c r="A970" s="133" t="s">
        <v>64</v>
      </c>
      <c r="B970" s="133" t="s">
        <v>170</v>
      </c>
      <c r="C970" s="133" t="s">
        <v>158</v>
      </c>
      <c r="D970" s="135">
        <v>42338</v>
      </c>
      <c r="E970" s="135" t="s">
        <v>527</v>
      </c>
      <c r="F970" s="45">
        <v>42736</v>
      </c>
      <c r="G970" s="45">
        <v>42916</v>
      </c>
      <c r="H970" s="133" t="s">
        <v>836</v>
      </c>
      <c r="I970" s="32">
        <v>2310.4699999999998</v>
      </c>
      <c r="J970" s="41" t="s">
        <v>25</v>
      </c>
      <c r="K970" s="41" t="s">
        <v>25</v>
      </c>
      <c r="L970" s="41" t="s">
        <v>25</v>
      </c>
      <c r="M970" s="41" t="s">
        <v>25</v>
      </c>
      <c r="N970" s="41" t="s">
        <v>25</v>
      </c>
      <c r="O970" s="19" t="s">
        <v>25</v>
      </c>
      <c r="P970" s="159" t="s">
        <v>78</v>
      </c>
      <c r="Q970" s="141">
        <f t="shared" ref="Q970" si="307">I971/I970</f>
        <v>1</v>
      </c>
      <c r="R970" s="141"/>
      <c r="S970" s="141"/>
    </row>
    <row r="971" spans="1:19" s="1" customFormat="1" ht="19.5" customHeight="1" x14ac:dyDescent="0.2">
      <c r="A971" s="134"/>
      <c r="B971" s="134"/>
      <c r="C971" s="134"/>
      <c r="D971" s="136"/>
      <c r="E971" s="136"/>
      <c r="F971" s="45">
        <v>42917</v>
      </c>
      <c r="G971" s="45">
        <v>43100</v>
      </c>
      <c r="H971" s="137"/>
      <c r="I971" s="32">
        <v>2310.4699999999998</v>
      </c>
      <c r="J971" s="41" t="s">
        <v>25</v>
      </c>
      <c r="K971" s="41" t="s">
        <v>25</v>
      </c>
      <c r="L971" s="41" t="s">
        <v>25</v>
      </c>
      <c r="M971" s="41" t="s">
        <v>25</v>
      </c>
      <c r="N971" s="41" t="s">
        <v>25</v>
      </c>
      <c r="O971" s="19" t="s">
        <v>25</v>
      </c>
      <c r="P971" s="160"/>
      <c r="Q971" s="142"/>
      <c r="R971" s="142"/>
      <c r="S971" s="142"/>
    </row>
    <row r="972" spans="1:19" s="1" customFormat="1" ht="19.5" customHeight="1" x14ac:dyDescent="0.2">
      <c r="A972" s="134"/>
      <c r="B972" s="134"/>
      <c r="C972" s="134"/>
      <c r="D972" s="140">
        <v>42723</v>
      </c>
      <c r="E972" s="140" t="s">
        <v>834</v>
      </c>
      <c r="F972" s="45">
        <v>42736</v>
      </c>
      <c r="G972" s="45">
        <v>42916</v>
      </c>
      <c r="H972" s="133"/>
      <c r="I972" s="32" t="s">
        <v>25</v>
      </c>
      <c r="J972" s="41" t="s">
        <v>25</v>
      </c>
      <c r="K972" s="41" t="s">
        <v>25</v>
      </c>
      <c r="L972" s="41" t="s">
        <v>25</v>
      </c>
      <c r="M972" s="41" t="s">
        <v>25</v>
      </c>
      <c r="N972" s="41" t="s">
        <v>25</v>
      </c>
      <c r="O972" s="19">
        <v>2253.5100000000002</v>
      </c>
      <c r="P972" s="159" t="s">
        <v>78</v>
      </c>
      <c r="Q972" s="141"/>
      <c r="R972" s="141">
        <f t="shared" si="302"/>
        <v>1.0379985001175942</v>
      </c>
      <c r="S972" s="141">
        <f t="shared" si="304"/>
        <v>0.85797350058572719</v>
      </c>
    </row>
    <row r="973" spans="1:19" s="1" customFormat="1" ht="19.5" customHeight="1" x14ac:dyDescent="0.2">
      <c r="A973" s="137"/>
      <c r="B973" s="137"/>
      <c r="C973" s="137"/>
      <c r="D973" s="140"/>
      <c r="E973" s="140"/>
      <c r="F973" s="45">
        <v>42917</v>
      </c>
      <c r="G973" s="45">
        <v>43100</v>
      </c>
      <c r="H973" s="137"/>
      <c r="I973" s="32" t="s">
        <v>25</v>
      </c>
      <c r="J973" s="41" t="s">
        <v>25</v>
      </c>
      <c r="K973" s="41" t="s">
        <v>25</v>
      </c>
      <c r="L973" s="41" t="s">
        <v>25</v>
      </c>
      <c r="M973" s="41" t="s">
        <v>25</v>
      </c>
      <c r="N973" s="41" t="s">
        <v>25</v>
      </c>
      <c r="O973" s="19">
        <v>2339.14</v>
      </c>
      <c r="P973" s="160"/>
      <c r="Q973" s="142"/>
      <c r="R973" s="142"/>
      <c r="S973" s="142"/>
    </row>
    <row r="974" spans="1:19" s="1" customFormat="1" ht="19.5" customHeight="1" x14ac:dyDescent="0.2">
      <c r="A974" s="133" t="s">
        <v>64</v>
      </c>
      <c r="B974" s="133" t="s">
        <v>168</v>
      </c>
      <c r="C974" s="133" t="s">
        <v>158</v>
      </c>
      <c r="D974" s="135">
        <v>42338</v>
      </c>
      <c r="E974" s="135" t="s">
        <v>527</v>
      </c>
      <c r="F974" s="45">
        <v>42736</v>
      </c>
      <c r="G974" s="45">
        <v>42916</v>
      </c>
      <c r="H974" s="133" t="s">
        <v>836</v>
      </c>
      <c r="I974" s="32">
        <v>2310.4699999999998</v>
      </c>
      <c r="J974" s="41" t="s">
        <v>25</v>
      </c>
      <c r="K974" s="41" t="s">
        <v>25</v>
      </c>
      <c r="L974" s="41" t="s">
        <v>25</v>
      </c>
      <c r="M974" s="41" t="s">
        <v>25</v>
      </c>
      <c r="N974" s="41" t="s">
        <v>25</v>
      </c>
      <c r="O974" s="19" t="s">
        <v>25</v>
      </c>
      <c r="P974" s="159" t="s">
        <v>78</v>
      </c>
      <c r="Q974" s="141">
        <f t="shared" ref="Q974" si="308">I975/I974</f>
        <v>1</v>
      </c>
      <c r="R974" s="141"/>
      <c r="S974" s="141"/>
    </row>
    <row r="975" spans="1:19" s="1" customFormat="1" ht="19.5" customHeight="1" x14ac:dyDescent="0.2">
      <c r="A975" s="134"/>
      <c r="B975" s="134"/>
      <c r="C975" s="134"/>
      <c r="D975" s="136"/>
      <c r="E975" s="136"/>
      <c r="F975" s="45">
        <v>42917</v>
      </c>
      <c r="G975" s="45">
        <v>43100</v>
      </c>
      <c r="H975" s="137"/>
      <c r="I975" s="32">
        <v>2310.4699999999998</v>
      </c>
      <c r="J975" s="41" t="s">
        <v>25</v>
      </c>
      <c r="K975" s="41" t="s">
        <v>25</v>
      </c>
      <c r="L975" s="41" t="s">
        <v>25</v>
      </c>
      <c r="M975" s="41" t="s">
        <v>25</v>
      </c>
      <c r="N975" s="41" t="s">
        <v>25</v>
      </c>
      <c r="O975" s="19" t="s">
        <v>25</v>
      </c>
      <c r="P975" s="160"/>
      <c r="Q975" s="142"/>
      <c r="R975" s="142"/>
      <c r="S975" s="142"/>
    </row>
    <row r="976" spans="1:19" s="1" customFormat="1" ht="19.5" customHeight="1" x14ac:dyDescent="0.2">
      <c r="A976" s="134"/>
      <c r="B976" s="134"/>
      <c r="C976" s="134"/>
      <c r="D976" s="140">
        <v>42723</v>
      </c>
      <c r="E976" s="140" t="s">
        <v>834</v>
      </c>
      <c r="F976" s="45">
        <v>42736</v>
      </c>
      <c r="G976" s="45">
        <v>42916</v>
      </c>
      <c r="H976" s="133"/>
      <c r="I976" s="32" t="s">
        <v>25</v>
      </c>
      <c r="J976" s="41" t="s">
        <v>25</v>
      </c>
      <c r="K976" s="41" t="s">
        <v>25</v>
      </c>
      <c r="L976" s="41" t="s">
        <v>25</v>
      </c>
      <c r="M976" s="41" t="s">
        <v>25</v>
      </c>
      <c r="N976" s="41" t="s">
        <v>25</v>
      </c>
      <c r="O976" s="19">
        <v>2253.5100000000002</v>
      </c>
      <c r="P976" s="159" t="s">
        <v>78</v>
      </c>
      <c r="Q976" s="141"/>
      <c r="R976" s="141">
        <f t="shared" si="302"/>
        <v>1.0379985001175942</v>
      </c>
      <c r="S976" s="141">
        <f t="shared" si="304"/>
        <v>0.85797350058572719</v>
      </c>
    </row>
    <row r="977" spans="1:19" s="1" customFormat="1" ht="19.5" customHeight="1" x14ac:dyDescent="0.2">
      <c r="A977" s="137"/>
      <c r="B977" s="137"/>
      <c r="C977" s="137"/>
      <c r="D977" s="140"/>
      <c r="E977" s="140"/>
      <c r="F977" s="45">
        <v>42917</v>
      </c>
      <c r="G977" s="45">
        <v>43100</v>
      </c>
      <c r="H977" s="137"/>
      <c r="I977" s="32" t="s">
        <v>25</v>
      </c>
      <c r="J977" s="41" t="s">
        <v>25</v>
      </c>
      <c r="K977" s="41" t="s">
        <v>25</v>
      </c>
      <c r="L977" s="41" t="s">
        <v>25</v>
      </c>
      <c r="M977" s="41" t="s">
        <v>25</v>
      </c>
      <c r="N977" s="41" t="s">
        <v>25</v>
      </c>
      <c r="O977" s="19">
        <v>2339.14</v>
      </c>
      <c r="P977" s="160"/>
      <c r="Q977" s="142"/>
      <c r="R977" s="142"/>
      <c r="S977" s="142"/>
    </row>
    <row r="978" spans="1:19" s="1" customFormat="1" ht="19.5" customHeight="1" x14ac:dyDescent="0.2">
      <c r="A978" s="133" t="s">
        <v>64</v>
      </c>
      <c r="B978" s="133" t="s">
        <v>164</v>
      </c>
      <c r="C978" s="133" t="s">
        <v>158</v>
      </c>
      <c r="D978" s="135">
        <v>42338</v>
      </c>
      <c r="E978" s="135" t="s">
        <v>527</v>
      </c>
      <c r="F978" s="45">
        <v>42736</v>
      </c>
      <c r="G978" s="45">
        <v>42916</v>
      </c>
      <c r="H978" s="133" t="s">
        <v>836</v>
      </c>
      <c r="I978" s="32">
        <v>2310.4699999999998</v>
      </c>
      <c r="J978" s="41" t="s">
        <v>25</v>
      </c>
      <c r="K978" s="41" t="s">
        <v>25</v>
      </c>
      <c r="L978" s="41" t="s">
        <v>25</v>
      </c>
      <c r="M978" s="41" t="s">
        <v>25</v>
      </c>
      <c r="N978" s="41" t="s">
        <v>25</v>
      </c>
      <c r="O978" s="19" t="s">
        <v>25</v>
      </c>
      <c r="P978" s="159" t="s">
        <v>78</v>
      </c>
      <c r="Q978" s="141">
        <f t="shared" ref="Q978" si="309">I979/I978</f>
        <v>1</v>
      </c>
      <c r="R978" s="141"/>
      <c r="S978" s="141"/>
    </row>
    <row r="979" spans="1:19" s="1" customFormat="1" ht="19.5" customHeight="1" x14ac:dyDescent="0.2">
      <c r="A979" s="134"/>
      <c r="B979" s="134"/>
      <c r="C979" s="134"/>
      <c r="D979" s="136"/>
      <c r="E979" s="136"/>
      <c r="F979" s="45">
        <v>42917</v>
      </c>
      <c r="G979" s="45">
        <v>43100</v>
      </c>
      <c r="H979" s="137"/>
      <c r="I979" s="32">
        <v>2310.4699999999998</v>
      </c>
      <c r="J979" s="41" t="s">
        <v>25</v>
      </c>
      <c r="K979" s="41" t="s">
        <v>25</v>
      </c>
      <c r="L979" s="41" t="s">
        <v>25</v>
      </c>
      <c r="M979" s="41" t="s">
        <v>25</v>
      </c>
      <c r="N979" s="41" t="s">
        <v>25</v>
      </c>
      <c r="O979" s="19" t="s">
        <v>25</v>
      </c>
      <c r="P979" s="160"/>
      <c r="Q979" s="142"/>
      <c r="R979" s="142"/>
      <c r="S979" s="142"/>
    </row>
    <row r="980" spans="1:19" s="1" customFormat="1" ht="19.5" customHeight="1" x14ac:dyDescent="0.2">
      <c r="A980" s="134"/>
      <c r="B980" s="134"/>
      <c r="C980" s="134"/>
      <c r="D980" s="140">
        <v>42723</v>
      </c>
      <c r="E980" s="140" t="s">
        <v>834</v>
      </c>
      <c r="F980" s="45">
        <v>42736</v>
      </c>
      <c r="G980" s="45">
        <v>42916</v>
      </c>
      <c r="H980" s="133"/>
      <c r="I980" s="32" t="s">
        <v>25</v>
      </c>
      <c r="J980" s="41" t="s">
        <v>25</v>
      </c>
      <c r="K980" s="41" t="s">
        <v>25</v>
      </c>
      <c r="L980" s="41" t="s">
        <v>25</v>
      </c>
      <c r="M980" s="41" t="s">
        <v>25</v>
      </c>
      <c r="N980" s="41" t="s">
        <v>25</v>
      </c>
      <c r="O980" s="19">
        <v>2253.5100000000002</v>
      </c>
      <c r="P980" s="159" t="s">
        <v>78</v>
      </c>
      <c r="Q980" s="141"/>
      <c r="R980" s="141">
        <f t="shared" si="302"/>
        <v>1.0379985001175942</v>
      </c>
      <c r="S980" s="141">
        <f t="shared" si="304"/>
        <v>0.85797350058572719</v>
      </c>
    </row>
    <row r="981" spans="1:19" s="1" customFormat="1" ht="19.5" customHeight="1" x14ac:dyDescent="0.2">
      <c r="A981" s="137"/>
      <c r="B981" s="137"/>
      <c r="C981" s="137"/>
      <c r="D981" s="140"/>
      <c r="E981" s="140"/>
      <c r="F981" s="45">
        <v>42917</v>
      </c>
      <c r="G981" s="45">
        <v>43100</v>
      </c>
      <c r="H981" s="137"/>
      <c r="I981" s="32" t="s">
        <v>25</v>
      </c>
      <c r="J981" s="41" t="s">
        <v>25</v>
      </c>
      <c r="K981" s="41" t="s">
        <v>25</v>
      </c>
      <c r="L981" s="41" t="s">
        <v>25</v>
      </c>
      <c r="M981" s="41" t="s">
        <v>25</v>
      </c>
      <c r="N981" s="41" t="s">
        <v>25</v>
      </c>
      <c r="O981" s="19">
        <v>2339.14</v>
      </c>
      <c r="P981" s="160"/>
      <c r="Q981" s="142"/>
      <c r="R981" s="142"/>
      <c r="S981" s="142"/>
    </row>
    <row r="982" spans="1:19" s="1" customFormat="1" ht="19.5" customHeight="1" x14ac:dyDescent="0.2">
      <c r="A982" s="133" t="s">
        <v>64</v>
      </c>
      <c r="B982" s="133" t="s">
        <v>171</v>
      </c>
      <c r="C982" s="133" t="s">
        <v>158</v>
      </c>
      <c r="D982" s="135">
        <v>42338</v>
      </c>
      <c r="E982" s="135" t="s">
        <v>527</v>
      </c>
      <c r="F982" s="45">
        <v>42736</v>
      </c>
      <c r="G982" s="45">
        <v>42916</v>
      </c>
      <c r="H982" s="133" t="s">
        <v>836</v>
      </c>
      <c r="I982" s="32">
        <v>2310.4699999999998</v>
      </c>
      <c r="J982" s="41" t="s">
        <v>25</v>
      </c>
      <c r="K982" s="41" t="s">
        <v>25</v>
      </c>
      <c r="L982" s="41" t="s">
        <v>25</v>
      </c>
      <c r="M982" s="41" t="s">
        <v>25</v>
      </c>
      <c r="N982" s="41" t="s">
        <v>25</v>
      </c>
      <c r="O982" s="19" t="s">
        <v>25</v>
      </c>
      <c r="P982" s="159" t="s">
        <v>78</v>
      </c>
      <c r="Q982" s="141">
        <f t="shared" ref="Q982" si="310">I983/I982</f>
        <v>1</v>
      </c>
      <c r="R982" s="141"/>
      <c r="S982" s="141"/>
    </row>
    <row r="983" spans="1:19" s="1" customFormat="1" ht="19.5" customHeight="1" x14ac:dyDescent="0.2">
      <c r="A983" s="134"/>
      <c r="B983" s="134"/>
      <c r="C983" s="134"/>
      <c r="D983" s="136"/>
      <c r="E983" s="136"/>
      <c r="F983" s="45">
        <v>42917</v>
      </c>
      <c r="G983" s="45">
        <v>43100</v>
      </c>
      <c r="H983" s="137"/>
      <c r="I983" s="32">
        <v>2310.4699999999998</v>
      </c>
      <c r="J983" s="41" t="s">
        <v>25</v>
      </c>
      <c r="K983" s="41" t="s">
        <v>25</v>
      </c>
      <c r="L983" s="41" t="s">
        <v>25</v>
      </c>
      <c r="M983" s="41" t="s">
        <v>25</v>
      </c>
      <c r="N983" s="41" t="s">
        <v>25</v>
      </c>
      <c r="O983" s="19" t="s">
        <v>25</v>
      </c>
      <c r="P983" s="160"/>
      <c r="Q983" s="142"/>
      <c r="R983" s="142"/>
      <c r="S983" s="142"/>
    </row>
    <row r="984" spans="1:19" s="1" customFormat="1" ht="19.5" customHeight="1" x14ac:dyDescent="0.2">
      <c r="A984" s="134"/>
      <c r="B984" s="134"/>
      <c r="C984" s="134"/>
      <c r="D984" s="140">
        <v>42723</v>
      </c>
      <c r="E984" s="140" t="s">
        <v>834</v>
      </c>
      <c r="F984" s="45">
        <v>42736</v>
      </c>
      <c r="G984" s="45">
        <v>42916</v>
      </c>
      <c r="H984" s="133"/>
      <c r="I984" s="32" t="s">
        <v>25</v>
      </c>
      <c r="J984" s="41" t="s">
        <v>25</v>
      </c>
      <c r="K984" s="41" t="s">
        <v>25</v>
      </c>
      <c r="L984" s="41" t="s">
        <v>25</v>
      </c>
      <c r="M984" s="41" t="s">
        <v>25</v>
      </c>
      <c r="N984" s="41" t="s">
        <v>25</v>
      </c>
      <c r="O984" s="19">
        <v>2253.5100000000002</v>
      </c>
      <c r="P984" s="159" t="s">
        <v>78</v>
      </c>
      <c r="Q984" s="141"/>
      <c r="R984" s="141">
        <f t="shared" si="302"/>
        <v>1.0379985001175942</v>
      </c>
      <c r="S984" s="141">
        <f t="shared" si="304"/>
        <v>0.85797350058572719</v>
      </c>
    </row>
    <row r="985" spans="1:19" s="1" customFormat="1" ht="19.5" customHeight="1" x14ac:dyDescent="0.2">
      <c r="A985" s="137"/>
      <c r="B985" s="137"/>
      <c r="C985" s="137"/>
      <c r="D985" s="140"/>
      <c r="E985" s="140"/>
      <c r="F985" s="45">
        <v>42917</v>
      </c>
      <c r="G985" s="45">
        <v>43100</v>
      </c>
      <c r="H985" s="137"/>
      <c r="I985" s="32" t="s">
        <v>25</v>
      </c>
      <c r="J985" s="41" t="s">
        <v>25</v>
      </c>
      <c r="K985" s="41" t="s">
        <v>25</v>
      </c>
      <c r="L985" s="41" t="s">
        <v>25</v>
      </c>
      <c r="M985" s="41" t="s">
        <v>25</v>
      </c>
      <c r="N985" s="41" t="s">
        <v>25</v>
      </c>
      <c r="O985" s="19">
        <v>2339.14</v>
      </c>
      <c r="P985" s="160"/>
      <c r="Q985" s="142"/>
      <c r="R985" s="142"/>
      <c r="S985" s="142"/>
    </row>
    <row r="986" spans="1:19" s="1" customFormat="1" ht="19.5" customHeight="1" x14ac:dyDescent="0.2">
      <c r="A986" s="133" t="s">
        <v>64</v>
      </c>
      <c r="B986" s="133" t="s">
        <v>172</v>
      </c>
      <c r="C986" s="133" t="s">
        <v>158</v>
      </c>
      <c r="D986" s="135">
        <v>42338</v>
      </c>
      <c r="E986" s="135" t="s">
        <v>527</v>
      </c>
      <c r="F986" s="45">
        <v>42736</v>
      </c>
      <c r="G986" s="45">
        <v>42916</v>
      </c>
      <c r="H986" s="133" t="s">
        <v>836</v>
      </c>
      <c r="I986" s="32">
        <v>2310.4699999999998</v>
      </c>
      <c r="J986" s="41" t="s">
        <v>25</v>
      </c>
      <c r="K986" s="41" t="s">
        <v>25</v>
      </c>
      <c r="L986" s="41" t="s">
        <v>25</v>
      </c>
      <c r="M986" s="41" t="s">
        <v>25</v>
      </c>
      <c r="N986" s="41" t="s">
        <v>25</v>
      </c>
      <c r="O986" s="19" t="s">
        <v>25</v>
      </c>
      <c r="P986" s="159" t="s">
        <v>78</v>
      </c>
      <c r="Q986" s="141">
        <f t="shared" ref="Q986" si="311">I987/I986</f>
        <v>1</v>
      </c>
      <c r="R986" s="141"/>
      <c r="S986" s="141"/>
    </row>
    <row r="987" spans="1:19" s="1" customFormat="1" ht="19.5" customHeight="1" x14ac:dyDescent="0.2">
      <c r="A987" s="134"/>
      <c r="B987" s="134"/>
      <c r="C987" s="134"/>
      <c r="D987" s="136"/>
      <c r="E987" s="136"/>
      <c r="F987" s="45">
        <v>42917</v>
      </c>
      <c r="G987" s="45">
        <v>43100</v>
      </c>
      <c r="H987" s="137"/>
      <c r="I987" s="32">
        <v>2310.4699999999998</v>
      </c>
      <c r="J987" s="41" t="s">
        <v>25</v>
      </c>
      <c r="K987" s="41" t="s">
        <v>25</v>
      </c>
      <c r="L987" s="41" t="s">
        <v>25</v>
      </c>
      <c r="M987" s="41" t="s">
        <v>25</v>
      </c>
      <c r="N987" s="41" t="s">
        <v>25</v>
      </c>
      <c r="O987" s="19" t="s">
        <v>25</v>
      </c>
      <c r="P987" s="160"/>
      <c r="Q987" s="142"/>
      <c r="R987" s="142"/>
      <c r="S987" s="142"/>
    </row>
    <row r="988" spans="1:19" s="1" customFormat="1" ht="19.5" customHeight="1" x14ac:dyDescent="0.2">
      <c r="A988" s="134"/>
      <c r="B988" s="134"/>
      <c r="C988" s="134"/>
      <c r="D988" s="140">
        <v>42723</v>
      </c>
      <c r="E988" s="140" t="s">
        <v>834</v>
      </c>
      <c r="F988" s="45">
        <v>42736</v>
      </c>
      <c r="G988" s="45">
        <v>42916</v>
      </c>
      <c r="H988" s="133"/>
      <c r="I988" s="32" t="s">
        <v>25</v>
      </c>
      <c r="J988" s="41" t="s">
        <v>25</v>
      </c>
      <c r="K988" s="41" t="s">
        <v>25</v>
      </c>
      <c r="L988" s="41" t="s">
        <v>25</v>
      </c>
      <c r="M988" s="41" t="s">
        <v>25</v>
      </c>
      <c r="N988" s="41" t="s">
        <v>25</v>
      </c>
      <c r="O988" s="19">
        <v>2253.5100000000002</v>
      </c>
      <c r="P988" s="159" t="s">
        <v>78</v>
      </c>
      <c r="Q988" s="141"/>
      <c r="R988" s="141">
        <f t="shared" si="302"/>
        <v>1.0379985001175942</v>
      </c>
      <c r="S988" s="141">
        <f t="shared" si="304"/>
        <v>0.85797350058572719</v>
      </c>
    </row>
    <row r="989" spans="1:19" s="1" customFormat="1" ht="19.5" customHeight="1" x14ac:dyDescent="0.2">
      <c r="A989" s="137"/>
      <c r="B989" s="137"/>
      <c r="C989" s="137"/>
      <c r="D989" s="140"/>
      <c r="E989" s="140"/>
      <c r="F989" s="45">
        <v>42917</v>
      </c>
      <c r="G989" s="45">
        <v>43100</v>
      </c>
      <c r="H989" s="137"/>
      <c r="I989" s="32" t="s">
        <v>25</v>
      </c>
      <c r="J989" s="41" t="s">
        <v>25</v>
      </c>
      <c r="K989" s="41" t="s">
        <v>25</v>
      </c>
      <c r="L989" s="41" t="s">
        <v>25</v>
      </c>
      <c r="M989" s="41" t="s">
        <v>25</v>
      </c>
      <c r="N989" s="41" t="s">
        <v>25</v>
      </c>
      <c r="O989" s="19">
        <v>2339.14</v>
      </c>
      <c r="P989" s="160"/>
      <c r="Q989" s="142"/>
      <c r="R989" s="142"/>
      <c r="S989" s="142"/>
    </row>
    <row r="990" spans="1:19" s="1" customFormat="1" ht="19.5" customHeight="1" x14ac:dyDescent="0.2">
      <c r="A990" s="133" t="s">
        <v>64</v>
      </c>
      <c r="B990" s="133" t="s">
        <v>173</v>
      </c>
      <c r="C990" s="133" t="s">
        <v>158</v>
      </c>
      <c r="D990" s="135">
        <v>42338</v>
      </c>
      <c r="E990" s="135" t="s">
        <v>527</v>
      </c>
      <c r="F990" s="45">
        <v>42736</v>
      </c>
      <c r="G990" s="45">
        <v>42916</v>
      </c>
      <c r="H990" s="133" t="s">
        <v>836</v>
      </c>
      <c r="I990" s="32">
        <v>2310.4699999999998</v>
      </c>
      <c r="J990" s="41" t="s">
        <v>25</v>
      </c>
      <c r="K990" s="41" t="s">
        <v>25</v>
      </c>
      <c r="L990" s="41" t="s">
        <v>25</v>
      </c>
      <c r="M990" s="41" t="s">
        <v>25</v>
      </c>
      <c r="N990" s="41" t="s">
        <v>25</v>
      </c>
      <c r="O990" s="19" t="s">
        <v>25</v>
      </c>
      <c r="P990" s="159" t="s">
        <v>78</v>
      </c>
      <c r="Q990" s="141">
        <f t="shared" ref="Q990" si="312">I991/I990</f>
        <v>1</v>
      </c>
      <c r="R990" s="141"/>
      <c r="S990" s="141"/>
    </row>
    <row r="991" spans="1:19" s="1" customFormat="1" ht="19.5" customHeight="1" x14ac:dyDescent="0.2">
      <c r="A991" s="134"/>
      <c r="B991" s="134"/>
      <c r="C991" s="134"/>
      <c r="D991" s="136"/>
      <c r="E991" s="136"/>
      <c r="F991" s="45">
        <v>42917</v>
      </c>
      <c r="G991" s="45">
        <v>43100</v>
      </c>
      <c r="H991" s="137"/>
      <c r="I991" s="32">
        <v>2310.4699999999998</v>
      </c>
      <c r="J991" s="41" t="s">
        <v>25</v>
      </c>
      <c r="K991" s="41" t="s">
        <v>25</v>
      </c>
      <c r="L991" s="41" t="s">
        <v>25</v>
      </c>
      <c r="M991" s="41" t="s">
        <v>25</v>
      </c>
      <c r="N991" s="41" t="s">
        <v>25</v>
      </c>
      <c r="O991" s="19" t="s">
        <v>25</v>
      </c>
      <c r="P991" s="160"/>
      <c r="Q991" s="142"/>
      <c r="R991" s="142"/>
      <c r="S991" s="142"/>
    </row>
    <row r="992" spans="1:19" s="1" customFormat="1" ht="19.5" customHeight="1" x14ac:dyDescent="0.2">
      <c r="A992" s="134"/>
      <c r="B992" s="134"/>
      <c r="C992" s="134"/>
      <c r="D992" s="140">
        <v>42723</v>
      </c>
      <c r="E992" s="140" t="s">
        <v>834</v>
      </c>
      <c r="F992" s="45">
        <v>42736</v>
      </c>
      <c r="G992" s="45">
        <v>42916</v>
      </c>
      <c r="H992" s="133"/>
      <c r="I992" s="32" t="s">
        <v>25</v>
      </c>
      <c r="J992" s="41" t="s">
        <v>25</v>
      </c>
      <c r="K992" s="41" t="s">
        <v>25</v>
      </c>
      <c r="L992" s="41" t="s">
        <v>25</v>
      </c>
      <c r="M992" s="41" t="s">
        <v>25</v>
      </c>
      <c r="N992" s="41" t="s">
        <v>25</v>
      </c>
      <c r="O992" s="19">
        <v>2253.5100000000002</v>
      </c>
      <c r="P992" s="159" t="s">
        <v>78</v>
      </c>
      <c r="Q992" s="141"/>
      <c r="R992" s="141">
        <f t="shared" si="302"/>
        <v>1.0379985001175942</v>
      </c>
      <c r="S992" s="141">
        <f t="shared" si="304"/>
        <v>0.85797350058572719</v>
      </c>
    </row>
    <row r="993" spans="1:19" s="1" customFormat="1" ht="19.5" customHeight="1" x14ac:dyDescent="0.2">
      <c r="A993" s="137"/>
      <c r="B993" s="137"/>
      <c r="C993" s="137"/>
      <c r="D993" s="140"/>
      <c r="E993" s="140"/>
      <c r="F993" s="45">
        <v>42917</v>
      </c>
      <c r="G993" s="45">
        <v>43100</v>
      </c>
      <c r="H993" s="137"/>
      <c r="I993" s="32" t="s">
        <v>25</v>
      </c>
      <c r="J993" s="41" t="s">
        <v>25</v>
      </c>
      <c r="K993" s="41" t="s">
        <v>25</v>
      </c>
      <c r="L993" s="41" t="s">
        <v>25</v>
      </c>
      <c r="M993" s="41" t="s">
        <v>25</v>
      </c>
      <c r="N993" s="41" t="s">
        <v>25</v>
      </c>
      <c r="O993" s="19">
        <v>2339.14</v>
      </c>
      <c r="P993" s="160"/>
      <c r="Q993" s="142"/>
      <c r="R993" s="142"/>
      <c r="S993" s="142"/>
    </row>
    <row r="994" spans="1:19" s="1" customFormat="1" ht="19.5" customHeight="1" x14ac:dyDescent="0.2">
      <c r="A994" s="133" t="s">
        <v>64</v>
      </c>
      <c r="B994" s="133" t="s">
        <v>166</v>
      </c>
      <c r="C994" s="133" t="s">
        <v>158</v>
      </c>
      <c r="D994" s="135">
        <v>42338</v>
      </c>
      <c r="E994" s="135" t="s">
        <v>527</v>
      </c>
      <c r="F994" s="45">
        <v>42736</v>
      </c>
      <c r="G994" s="45">
        <v>42916</v>
      </c>
      <c r="H994" s="133" t="s">
        <v>836</v>
      </c>
      <c r="I994" s="32">
        <v>2310.4699999999998</v>
      </c>
      <c r="J994" s="41" t="s">
        <v>25</v>
      </c>
      <c r="K994" s="41" t="s">
        <v>25</v>
      </c>
      <c r="L994" s="41" t="s">
        <v>25</v>
      </c>
      <c r="M994" s="41" t="s">
        <v>25</v>
      </c>
      <c r="N994" s="41" t="s">
        <v>25</v>
      </c>
      <c r="O994" s="19" t="s">
        <v>25</v>
      </c>
      <c r="P994" s="159" t="s">
        <v>78</v>
      </c>
      <c r="Q994" s="141">
        <f t="shared" ref="Q994" si="313">I995/I994</f>
        <v>1</v>
      </c>
      <c r="R994" s="141"/>
      <c r="S994" s="141"/>
    </row>
    <row r="995" spans="1:19" s="1" customFormat="1" ht="19.5" customHeight="1" x14ac:dyDescent="0.2">
      <c r="A995" s="134"/>
      <c r="B995" s="134"/>
      <c r="C995" s="134"/>
      <c r="D995" s="136"/>
      <c r="E995" s="136"/>
      <c r="F995" s="45">
        <v>42917</v>
      </c>
      <c r="G995" s="45">
        <v>43100</v>
      </c>
      <c r="H995" s="137"/>
      <c r="I995" s="32">
        <v>2310.4699999999998</v>
      </c>
      <c r="J995" s="41" t="s">
        <v>25</v>
      </c>
      <c r="K995" s="41" t="s">
        <v>25</v>
      </c>
      <c r="L995" s="41" t="s">
        <v>25</v>
      </c>
      <c r="M995" s="41" t="s">
        <v>25</v>
      </c>
      <c r="N995" s="41" t="s">
        <v>25</v>
      </c>
      <c r="O995" s="19" t="s">
        <v>25</v>
      </c>
      <c r="P995" s="160"/>
      <c r="Q995" s="142"/>
      <c r="R995" s="142"/>
      <c r="S995" s="142"/>
    </row>
    <row r="996" spans="1:19" s="1" customFormat="1" ht="19.5" customHeight="1" x14ac:dyDescent="0.2">
      <c r="A996" s="134"/>
      <c r="B996" s="134"/>
      <c r="C996" s="134"/>
      <c r="D996" s="140">
        <v>42723</v>
      </c>
      <c r="E996" s="140" t="s">
        <v>834</v>
      </c>
      <c r="F996" s="45">
        <v>42736</v>
      </c>
      <c r="G996" s="45">
        <v>42916</v>
      </c>
      <c r="H996" s="133"/>
      <c r="I996" s="32" t="s">
        <v>25</v>
      </c>
      <c r="J996" s="41" t="s">
        <v>25</v>
      </c>
      <c r="K996" s="41" t="s">
        <v>25</v>
      </c>
      <c r="L996" s="41" t="s">
        <v>25</v>
      </c>
      <c r="M996" s="41" t="s">
        <v>25</v>
      </c>
      <c r="N996" s="41" t="s">
        <v>25</v>
      </c>
      <c r="O996" s="19">
        <v>2253.5100000000002</v>
      </c>
      <c r="P996" s="159" t="s">
        <v>78</v>
      </c>
      <c r="Q996" s="141"/>
      <c r="R996" s="141">
        <f t="shared" si="302"/>
        <v>1.0379985001175942</v>
      </c>
      <c r="S996" s="141">
        <f t="shared" si="304"/>
        <v>0.85797350058572719</v>
      </c>
    </row>
    <row r="997" spans="1:19" s="1" customFormat="1" ht="19.5" customHeight="1" x14ac:dyDescent="0.2">
      <c r="A997" s="137"/>
      <c r="B997" s="137"/>
      <c r="C997" s="137"/>
      <c r="D997" s="140"/>
      <c r="E997" s="140"/>
      <c r="F997" s="45">
        <v>42917</v>
      </c>
      <c r="G997" s="45">
        <v>43100</v>
      </c>
      <c r="H997" s="137"/>
      <c r="I997" s="32" t="s">
        <v>25</v>
      </c>
      <c r="J997" s="41" t="s">
        <v>25</v>
      </c>
      <c r="K997" s="41" t="s">
        <v>25</v>
      </c>
      <c r="L997" s="41" t="s">
        <v>25</v>
      </c>
      <c r="M997" s="41" t="s">
        <v>25</v>
      </c>
      <c r="N997" s="41" t="s">
        <v>25</v>
      </c>
      <c r="O997" s="19">
        <v>2339.14</v>
      </c>
      <c r="P997" s="160"/>
      <c r="Q997" s="142"/>
      <c r="R997" s="142"/>
      <c r="S997" s="142"/>
    </row>
    <row r="998" spans="1:19" s="1" customFormat="1" ht="19.5" customHeight="1" x14ac:dyDescent="0.2">
      <c r="A998" s="133" t="s">
        <v>64</v>
      </c>
      <c r="B998" s="133" t="s">
        <v>174</v>
      </c>
      <c r="C998" s="133" t="s">
        <v>158</v>
      </c>
      <c r="D998" s="135">
        <v>42338</v>
      </c>
      <c r="E998" s="135" t="s">
        <v>527</v>
      </c>
      <c r="F998" s="45">
        <v>42736</v>
      </c>
      <c r="G998" s="45">
        <v>42916</v>
      </c>
      <c r="H998" s="133" t="s">
        <v>836</v>
      </c>
      <c r="I998" s="32">
        <v>2310.4699999999998</v>
      </c>
      <c r="J998" s="41" t="s">
        <v>25</v>
      </c>
      <c r="K998" s="41" t="s">
        <v>25</v>
      </c>
      <c r="L998" s="41" t="s">
        <v>25</v>
      </c>
      <c r="M998" s="41" t="s">
        <v>25</v>
      </c>
      <c r="N998" s="41" t="s">
        <v>25</v>
      </c>
      <c r="O998" s="19" t="s">
        <v>25</v>
      </c>
      <c r="P998" s="159" t="s">
        <v>78</v>
      </c>
      <c r="Q998" s="141">
        <f t="shared" ref="Q998" si="314">I999/I998</f>
        <v>1</v>
      </c>
      <c r="R998" s="141"/>
      <c r="S998" s="141"/>
    </row>
    <row r="999" spans="1:19" s="1" customFormat="1" ht="19.5" customHeight="1" x14ac:dyDescent="0.2">
      <c r="A999" s="134"/>
      <c r="B999" s="134"/>
      <c r="C999" s="134"/>
      <c r="D999" s="136"/>
      <c r="E999" s="136"/>
      <c r="F999" s="45">
        <v>42917</v>
      </c>
      <c r="G999" s="45">
        <v>43100</v>
      </c>
      <c r="H999" s="137"/>
      <c r="I999" s="32">
        <v>2310.4699999999998</v>
      </c>
      <c r="J999" s="41" t="s">
        <v>25</v>
      </c>
      <c r="K999" s="41" t="s">
        <v>25</v>
      </c>
      <c r="L999" s="41" t="s">
        <v>25</v>
      </c>
      <c r="M999" s="41" t="s">
        <v>25</v>
      </c>
      <c r="N999" s="41" t="s">
        <v>25</v>
      </c>
      <c r="O999" s="19" t="s">
        <v>25</v>
      </c>
      <c r="P999" s="160"/>
      <c r="Q999" s="142"/>
      <c r="R999" s="142"/>
      <c r="S999" s="142"/>
    </row>
    <row r="1000" spans="1:19" s="1" customFormat="1" ht="19.5" customHeight="1" x14ac:dyDescent="0.2">
      <c r="A1000" s="134"/>
      <c r="B1000" s="134"/>
      <c r="C1000" s="134"/>
      <c r="D1000" s="140">
        <v>42723</v>
      </c>
      <c r="E1000" s="140" t="s">
        <v>834</v>
      </c>
      <c r="F1000" s="45">
        <v>42736</v>
      </c>
      <c r="G1000" s="45">
        <v>42916</v>
      </c>
      <c r="H1000" s="133"/>
      <c r="I1000" s="32" t="s">
        <v>25</v>
      </c>
      <c r="J1000" s="41" t="s">
        <v>25</v>
      </c>
      <c r="K1000" s="41" t="s">
        <v>25</v>
      </c>
      <c r="L1000" s="41" t="s">
        <v>25</v>
      </c>
      <c r="M1000" s="41" t="s">
        <v>25</v>
      </c>
      <c r="N1000" s="41" t="s">
        <v>25</v>
      </c>
      <c r="O1000" s="19">
        <v>2253.5100000000002</v>
      </c>
      <c r="P1000" s="159" t="s">
        <v>78</v>
      </c>
      <c r="Q1000" s="141"/>
      <c r="R1000" s="141">
        <f t="shared" si="302"/>
        <v>1.0379985001175942</v>
      </c>
      <c r="S1000" s="141">
        <f t="shared" si="304"/>
        <v>0.85797350058572719</v>
      </c>
    </row>
    <row r="1001" spans="1:19" s="1" customFormat="1" ht="19.5" customHeight="1" x14ac:dyDescent="0.2">
      <c r="A1001" s="137"/>
      <c r="B1001" s="137"/>
      <c r="C1001" s="137"/>
      <c r="D1001" s="140"/>
      <c r="E1001" s="140"/>
      <c r="F1001" s="45">
        <v>42917</v>
      </c>
      <c r="G1001" s="45">
        <v>43100</v>
      </c>
      <c r="H1001" s="137"/>
      <c r="I1001" s="32" t="s">
        <v>25</v>
      </c>
      <c r="J1001" s="41" t="s">
        <v>25</v>
      </c>
      <c r="K1001" s="41" t="s">
        <v>25</v>
      </c>
      <c r="L1001" s="41" t="s">
        <v>25</v>
      </c>
      <c r="M1001" s="41" t="s">
        <v>25</v>
      </c>
      <c r="N1001" s="41" t="s">
        <v>25</v>
      </c>
      <c r="O1001" s="19">
        <v>2339.14</v>
      </c>
      <c r="P1001" s="160"/>
      <c r="Q1001" s="142"/>
      <c r="R1001" s="142"/>
      <c r="S1001" s="142"/>
    </row>
    <row r="1002" spans="1:19" s="1" customFormat="1" ht="19.5" customHeight="1" x14ac:dyDescent="0.2">
      <c r="A1002" s="133" t="s">
        <v>64</v>
      </c>
      <c r="B1002" s="133" t="s">
        <v>175</v>
      </c>
      <c r="C1002" s="133" t="s">
        <v>158</v>
      </c>
      <c r="D1002" s="135">
        <v>42338</v>
      </c>
      <c r="E1002" s="135" t="s">
        <v>527</v>
      </c>
      <c r="F1002" s="45">
        <v>42736</v>
      </c>
      <c r="G1002" s="45">
        <v>42916</v>
      </c>
      <c r="H1002" s="133" t="s">
        <v>836</v>
      </c>
      <c r="I1002" s="32">
        <v>2310.4699999999998</v>
      </c>
      <c r="J1002" s="41" t="s">
        <v>25</v>
      </c>
      <c r="K1002" s="41" t="s">
        <v>25</v>
      </c>
      <c r="L1002" s="41" t="s">
        <v>25</v>
      </c>
      <c r="M1002" s="41" t="s">
        <v>25</v>
      </c>
      <c r="N1002" s="41" t="s">
        <v>25</v>
      </c>
      <c r="O1002" s="19" t="s">
        <v>25</v>
      </c>
      <c r="P1002" s="159" t="s">
        <v>78</v>
      </c>
      <c r="Q1002" s="141">
        <f t="shared" ref="Q1002" si="315">I1003/I1002</f>
        <v>1</v>
      </c>
      <c r="R1002" s="141"/>
      <c r="S1002" s="141"/>
    </row>
    <row r="1003" spans="1:19" s="1" customFormat="1" ht="19.5" customHeight="1" x14ac:dyDescent="0.2">
      <c r="A1003" s="134"/>
      <c r="B1003" s="134"/>
      <c r="C1003" s="134"/>
      <c r="D1003" s="136"/>
      <c r="E1003" s="136"/>
      <c r="F1003" s="45">
        <v>42917</v>
      </c>
      <c r="G1003" s="45">
        <v>43100</v>
      </c>
      <c r="H1003" s="137"/>
      <c r="I1003" s="32">
        <v>2310.4699999999998</v>
      </c>
      <c r="J1003" s="41" t="s">
        <v>25</v>
      </c>
      <c r="K1003" s="41" t="s">
        <v>25</v>
      </c>
      <c r="L1003" s="41" t="s">
        <v>25</v>
      </c>
      <c r="M1003" s="41" t="s">
        <v>25</v>
      </c>
      <c r="N1003" s="41" t="s">
        <v>25</v>
      </c>
      <c r="O1003" s="19" t="s">
        <v>25</v>
      </c>
      <c r="P1003" s="160"/>
      <c r="Q1003" s="142"/>
      <c r="R1003" s="142"/>
      <c r="S1003" s="142"/>
    </row>
    <row r="1004" spans="1:19" s="1" customFormat="1" ht="19.5" customHeight="1" x14ac:dyDescent="0.2">
      <c r="A1004" s="134"/>
      <c r="B1004" s="134"/>
      <c r="C1004" s="134"/>
      <c r="D1004" s="140">
        <v>42723</v>
      </c>
      <c r="E1004" s="140" t="s">
        <v>834</v>
      </c>
      <c r="F1004" s="45">
        <v>42736</v>
      </c>
      <c r="G1004" s="45">
        <v>42916</v>
      </c>
      <c r="H1004" s="133"/>
      <c r="I1004" s="32" t="s">
        <v>25</v>
      </c>
      <c r="J1004" s="41" t="s">
        <v>25</v>
      </c>
      <c r="K1004" s="41" t="s">
        <v>25</v>
      </c>
      <c r="L1004" s="41" t="s">
        <v>25</v>
      </c>
      <c r="M1004" s="41" t="s">
        <v>25</v>
      </c>
      <c r="N1004" s="41" t="s">
        <v>25</v>
      </c>
      <c r="O1004" s="19">
        <v>2253.5100000000002</v>
      </c>
      <c r="P1004" s="159" t="s">
        <v>78</v>
      </c>
      <c r="Q1004" s="141"/>
      <c r="R1004" s="141">
        <f t="shared" si="302"/>
        <v>1.0379985001175942</v>
      </c>
      <c r="S1004" s="141">
        <f t="shared" si="304"/>
        <v>0.85797350058572719</v>
      </c>
    </row>
    <row r="1005" spans="1:19" s="1" customFormat="1" ht="19.5" customHeight="1" x14ac:dyDescent="0.2">
      <c r="A1005" s="137"/>
      <c r="B1005" s="137"/>
      <c r="C1005" s="137"/>
      <c r="D1005" s="140"/>
      <c r="E1005" s="140"/>
      <c r="F1005" s="45">
        <v>42917</v>
      </c>
      <c r="G1005" s="45">
        <v>43100</v>
      </c>
      <c r="H1005" s="137"/>
      <c r="I1005" s="32" t="s">
        <v>25</v>
      </c>
      <c r="J1005" s="41" t="s">
        <v>25</v>
      </c>
      <c r="K1005" s="41" t="s">
        <v>25</v>
      </c>
      <c r="L1005" s="41" t="s">
        <v>25</v>
      </c>
      <c r="M1005" s="41" t="s">
        <v>25</v>
      </c>
      <c r="N1005" s="41" t="s">
        <v>25</v>
      </c>
      <c r="O1005" s="19">
        <v>2339.14</v>
      </c>
      <c r="P1005" s="160"/>
      <c r="Q1005" s="142"/>
      <c r="R1005" s="142"/>
      <c r="S1005" s="142"/>
    </row>
    <row r="1006" spans="1:19" s="1" customFormat="1" ht="19.5" customHeight="1" x14ac:dyDescent="0.2">
      <c r="A1006" s="133" t="s">
        <v>64</v>
      </c>
      <c r="B1006" s="133" t="s">
        <v>176</v>
      </c>
      <c r="C1006" s="133" t="s">
        <v>158</v>
      </c>
      <c r="D1006" s="135">
        <v>42338</v>
      </c>
      <c r="E1006" s="135" t="s">
        <v>527</v>
      </c>
      <c r="F1006" s="45">
        <v>42736</v>
      </c>
      <c r="G1006" s="45">
        <v>42916</v>
      </c>
      <c r="H1006" s="133" t="s">
        <v>836</v>
      </c>
      <c r="I1006" s="32">
        <v>2310.4699999999998</v>
      </c>
      <c r="J1006" s="41" t="s">
        <v>25</v>
      </c>
      <c r="K1006" s="41" t="s">
        <v>25</v>
      </c>
      <c r="L1006" s="41" t="s">
        <v>25</v>
      </c>
      <c r="M1006" s="41" t="s">
        <v>25</v>
      </c>
      <c r="N1006" s="41" t="s">
        <v>25</v>
      </c>
      <c r="O1006" s="19" t="s">
        <v>25</v>
      </c>
      <c r="P1006" s="159" t="s">
        <v>78</v>
      </c>
      <c r="Q1006" s="141">
        <f t="shared" ref="Q1006" si="316">I1007/I1006</f>
        <v>1</v>
      </c>
      <c r="R1006" s="141"/>
      <c r="S1006" s="141"/>
    </row>
    <row r="1007" spans="1:19" s="1" customFormat="1" ht="19.5" customHeight="1" x14ac:dyDescent="0.2">
      <c r="A1007" s="134"/>
      <c r="B1007" s="134"/>
      <c r="C1007" s="134"/>
      <c r="D1007" s="136"/>
      <c r="E1007" s="136"/>
      <c r="F1007" s="45">
        <v>42917</v>
      </c>
      <c r="G1007" s="45">
        <v>43100</v>
      </c>
      <c r="H1007" s="137"/>
      <c r="I1007" s="32">
        <v>2310.4699999999998</v>
      </c>
      <c r="J1007" s="41" t="s">
        <v>25</v>
      </c>
      <c r="K1007" s="41" t="s">
        <v>25</v>
      </c>
      <c r="L1007" s="41" t="s">
        <v>25</v>
      </c>
      <c r="M1007" s="41" t="s">
        <v>25</v>
      </c>
      <c r="N1007" s="41" t="s">
        <v>25</v>
      </c>
      <c r="O1007" s="19" t="s">
        <v>25</v>
      </c>
      <c r="P1007" s="160"/>
      <c r="Q1007" s="142"/>
      <c r="R1007" s="142"/>
      <c r="S1007" s="142"/>
    </row>
    <row r="1008" spans="1:19" s="1" customFormat="1" ht="19.5" customHeight="1" x14ac:dyDescent="0.2">
      <c r="A1008" s="134"/>
      <c r="B1008" s="134"/>
      <c r="C1008" s="134"/>
      <c r="D1008" s="140">
        <v>42723</v>
      </c>
      <c r="E1008" s="140" t="s">
        <v>834</v>
      </c>
      <c r="F1008" s="45">
        <v>42736</v>
      </c>
      <c r="G1008" s="45">
        <v>42916</v>
      </c>
      <c r="H1008" s="133"/>
      <c r="I1008" s="32" t="s">
        <v>25</v>
      </c>
      <c r="J1008" s="41" t="s">
        <v>25</v>
      </c>
      <c r="K1008" s="41" t="s">
        <v>25</v>
      </c>
      <c r="L1008" s="41" t="s">
        <v>25</v>
      </c>
      <c r="M1008" s="41" t="s">
        <v>25</v>
      </c>
      <c r="N1008" s="41" t="s">
        <v>25</v>
      </c>
      <c r="O1008" s="19">
        <v>2253.5100000000002</v>
      </c>
      <c r="P1008" s="159" t="s">
        <v>78</v>
      </c>
      <c r="Q1008" s="141"/>
      <c r="R1008" s="141">
        <f t="shared" si="302"/>
        <v>1.0379985001175942</v>
      </c>
      <c r="S1008" s="141">
        <f t="shared" si="304"/>
        <v>0.85797350058572719</v>
      </c>
    </row>
    <row r="1009" spans="1:19" s="1" customFormat="1" ht="19.5" customHeight="1" x14ac:dyDescent="0.2">
      <c r="A1009" s="137"/>
      <c r="B1009" s="137"/>
      <c r="C1009" s="137"/>
      <c r="D1009" s="140"/>
      <c r="E1009" s="140"/>
      <c r="F1009" s="45">
        <v>42917</v>
      </c>
      <c r="G1009" s="45">
        <v>43100</v>
      </c>
      <c r="H1009" s="137"/>
      <c r="I1009" s="32" t="s">
        <v>25</v>
      </c>
      <c r="J1009" s="41" t="s">
        <v>25</v>
      </c>
      <c r="K1009" s="41" t="s">
        <v>25</v>
      </c>
      <c r="L1009" s="41" t="s">
        <v>25</v>
      </c>
      <c r="M1009" s="41" t="s">
        <v>25</v>
      </c>
      <c r="N1009" s="41" t="s">
        <v>25</v>
      </c>
      <c r="O1009" s="19">
        <v>2339.14</v>
      </c>
      <c r="P1009" s="160"/>
      <c r="Q1009" s="142"/>
      <c r="R1009" s="142"/>
      <c r="S1009" s="142"/>
    </row>
    <row r="1010" spans="1:19" s="1" customFormat="1" ht="19.5" customHeight="1" x14ac:dyDescent="0.2">
      <c r="A1010" s="133" t="s">
        <v>64</v>
      </c>
      <c r="B1010" s="133" t="s">
        <v>177</v>
      </c>
      <c r="C1010" s="133" t="s">
        <v>158</v>
      </c>
      <c r="D1010" s="135">
        <v>42338</v>
      </c>
      <c r="E1010" s="135" t="s">
        <v>527</v>
      </c>
      <c r="F1010" s="45">
        <v>42736</v>
      </c>
      <c r="G1010" s="45">
        <v>42916</v>
      </c>
      <c r="H1010" s="133" t="s">
        <v>836</v>
      </c>
      <c r="I1010" s="32">
        <v>2310.4699999999998</v>
      </c>
      <c r="J1010" s="41" t="s">
        <v>25</v>
      </c>
      <c r="K1010" s="41" t="s">
        <v>25</v>
      </c>
      <c r="L1010" s="41" t="s">
        <v>25</v>
      </c>
      <c r="M1010" s="41" t="s">
        <v>25</v>
      </c>
      <c r="N1010" s="41" t="s">
        <v>25</v>
      </c>
      <c r="O1010" s="19" t="s">
        <v>25</v>
      </c>
      <c r="P1010" s="159" t="s">
        <v>78</v>
      </c>
      <c r="Q1010" s="141">
        <f t="shared" ref="Q1010" si="317">I1011/I1010</f>
        <v>1</v>
      </c>
      <c r="R1010" s="141"/>
      <c r="S1010" s="141"/>
    </row>
    <row r="1011" spans="1:19" s="1" customFormat="1" ht="19.5" customHeight="1" x14ac:dyDescent="0.2">
      <c r="A1011" s="134"/>
      <c r="B1011" s="134"/>
      <c r="C1011" s="134"/>
      <c r="D1011" s="136"/>
      <c r="E1011" s="136"/>
      <c r="F1011" s="45">
        <v>42917</v>
      </c>
      <c r="G1011" s="45">
        <v>43100</v>
      </c>
      <c r="H1011" s="137"/>
      <c r="I1011" s="32">
        <v>2310.4699999999998</v>
      </c>
      <c r="J1011" s="41" t="s">
        <v>25</v>
      </c>
      <c r="K1011" s="41" t="s">
        <v>25</v>
      </c>
      <c r="L1011" s="41" t="s">
        <v>25</v>
      </c>
      <c r="M1011" s="41" t="s">
        <v>25</v>
      </c>
      <c r="N1011" s="41" t="s">
        <v>25</v>
      </c>
      <c r="O1011" s="19" t="s">
        <v>25</v>
      </c>
      <c r="P1011" s="160"/>
      <c r="Q1011" s="142"/>
      <c r="R1011" s="142"/>
      <c r="S1011" s="142"/>
    </row>
    <row r="1012" spans="1:19" s="1" customFormat="1" ht="19.5" customHeight="1" x14ac:dyDescent="0.2">
      <c r="A1012" s="134"/>
      <c r="B1012" s="134"/>
      <c r="C1012" s="134"/>
      <c r="D1012" s="140">
        <v>42723</v>
      </c>
      <c r="E1012" s="140" t="s">
        <v>834</v>
      </c>
      <c r="F1012" s="45">
        <v>42736</v>
      </c>
      <c r="G1012" s="45">
        <v>42916</v>
      </c>
      <c r="H1012" s="133"/>
      <c r="I1012" s="32" t="s">
        <v>25</v>
      </c>
      <c r="J1012" s="41" t="s">
        <v>25</v>
      </c>
      <c r="K1012" s="41" t="s">
        <v>25</v>
      </c>
      <c r="L1012" s="41" t="s">
        <v>25</v>
      </c>
      <c r="M1012" s="41" t="s">
        <v>25</v>
      </c>
      <c r="N1012" s="41" t="s">
        <v>25</v>
      </c>
      <c r="O1012" s="19">
        <v>2253.5100000000002</v>
      </c>
      <c r="P1012" s="159" t="s">
        <v>78</v>
      </c>
      <c r="Q1012" s="141"/>
      <c r="R1012" s="141">
        <f t="shared" si="302"/>
        <v>1.0379985001175942</v>
      </c>
      <c r="S1012" s="141">
        <f t="shared" si="304"/>
        <v>0.85797350058572719</v>
      </c>
    </row>
    <row r="1013" spans="1:19" s="1" customFormat="1" ht="19.5" customHeight="1" x14ac:dyDescent="0.2">
      <c r="A1013" s="137"/>
      <c r="B1013" s="137"/>
      <c r="C1013" s="137"/>
      <c r="D1013" s="140"/>
      <c r="E1013" s="140"/>
      <c r="F1013" s="45">
        <v>42917</v>
      </c>
      <c r="G1013" s="45">
        <v>43100</v>
      </c>
      <c r="H1013" s="137"/>
      <c r="I1013" s="32" t="s">
        <v>25</v>
      </c>
      <c r="J1013" s="41" t="s">
        <v>25</v>
      </c>
      <c r="K1013" s="41" t="s">
        <v>25</v>
      </c>
      <c r="L1013" s="41" t="s">
        <v>25</v>
      </c>
      <c r="M1013" s="41" t="s">
        <v>25</v>
      </c>
      <c r="N1013" s="41" t="s">
        <v>25</v>
      </c>
      <c r="O1013" s="19">
        <v>2339.14</v>
      </c>
      <c r="P1013" s="160"/>
      <c r="Q1013" s="142"/>
      <c r="R1013" s="142"/>
      <c r="S1013" s="142"/>
    </row>
    <row r="1014" spans="1:19" s="1" customFormat="1" ht="19.5" customHeight="1" x14ac:dyDescent="0.2">
      <c r="A1014" s="133" t="s">
        <v>64</v>
      </c>
      <c r="B1014" s="133" t="s">
        <v>168</v>
      </c>
      <c r="C1014" s="133" t="s">
        <v>178</v>
      </c>
      <c r="D1014" s="140">
        <v>42327</v>
      </c>
      <c r="E1014" s="135" t="s">
        <v>533</v>
      </c>
      <c r="F1014" s="45">
        <v>42736</v>
      </c>
      <c r="G1014" s="45">
        <v>42916</v>
      </c>
      <c r="H1014" s="133"/>
      <c r="I1014" s="32">
        <v>983.02</v>
      </c>
      <c r="J1014" s="41" t="s">
        <v>25</v>
      </c>
      <c r="K1014" s="41" t="s">
        <v>25</v>
      </c>
      <c r="L1014" s="41" t="s">
        <v>25</v>
      </c>
      <c r="M1014" s="41" t="s">
        <v>25</v>
      </c>
      <c r="N1014" s="41" t="s">
        <v>25</v>
      </c>
      <c r="O1014" s="19" t="s">
        <v>25</v>
      </c>
      <c r="P1014" s="42"/>
      <c r="Q1014" s="141">
        <f t="shared" ref="Q1014" si="318">I1015/I1014</f>
        <v>1.0417488962584687</v>
      </c>
      <c r="R1014" s="141"/>
      <c r="S1014" s="141"/>
    </row>
    <row r="1015" spans="1:19" s="1" customFormat="1" ht="19.5" customHeight="1" x14ac:dyDescent="0.2">
      <c r="A1015" s="134"/>
      <c r="B1015" s="134"/>
      <c r="C1015" s="134"/>
      <c r="D1015" s="140"/>
      <c r="E1015" s="136"/>
      <c r="F1015" s="45">
        <v>42917</v>
      </c>
      <c r="G1015" s="45">
        <v>43100</v>
      </c>
      <c r="H1015" s="137"/>
      <c r="I1015" s="32">
        <v>1024.06</v>
      </c>
      <c r="J1015" s="41" t="s">
        <v>25</v>
      </c>
      <c r="K1015" s="41" t="s">
        <v>25</v>
      </c>
      <c r="L1015" s="41" t="s">
        <v>25</v>
      </c>
      <c r="M1015" s="41" t="s">
        <v>25</v>
      </c>
      <c r="N1015" s="41" t="s">
        <v>25</v>
      </c>
      <c r="O1015" s="19" t="s">
        <v>25</v>
      </c>
      <c r="P1015" s="42"/>
      <c r="Q1015" s="142"/>
      <c r="R1015" s="142"/>
      <c r="S1015" s="142"/>
    </row>
    <row r="1016" spans="1:19" s="1" customFormat="1" ht="19.5" customHeight="1" x14ac:dyDescent="0.2">
      <c r="A1016" s="134"/>
      <c r="B1016" s="134"/>
      <c r="C1016" s="134"/>
      <c r="D1016" s="140">
        <v>42723</v>
      </c>
      <c r="E1016" s="140" t="s">
        <v>834</v>
      </c>
      <c r="F1016" s="45">
        <v>42736</v>
      </c>
      <c r="G1016" s="45">
        <v>42916</v>
      </c>
      <c r="H1016" s="133"/>
      <c r="I1016" s="32" t="s">
        <v>25</v>
      </c>
      <c r="J1016" s="41" t="s">
        <v>25</v>
      </c>
      <c r="K1016" s="41" t="s">
        <v>25</v>
      </c>
      <c r="L1016" s="41" t="s">
        <v>25</v>
      </c>
      <c r="M1016" s="41" t="s">
        <v>25</v>
      </c>
      <c r="N1016" s="41" t="s">
        <v>25</v>
      </c>
      <c r="O1016" s="19">
        <v>1124.3499999999999</v>
      </c>
      <c r="P1016" s="42"/>
      <c r="Q1016" s="141"/>
      <c r="R1016" s="141">
        <f t="shared" si="302"/>
        <v>1.0340018677458087</v>
      </c>
      <c r="S1016" s="141">
        <f t="shared" si="304"/>
        <v>0.96208941676815152</v>
      </c>
    </row>
    <row r="1017" spans="1:19" s="1" customFormat="1" ht="19.5" customHeight="1" x14ac:dyDescent="0.2">
      <c r="A1017" s="137"/>
      <c r="B1017" s="137"/>
      <c r="C1017" s="137"/>
      <c r="D1017" s="140"/>
      <c r="E1017" s="140"/>
      <c r="F1017" s="45">
        <v>42917</v>
      </c>
      <c r="G1017" s="45">
        <v>43100</v>
      </c>
      <c r="H1017" s="137"/>
      <c r="I1017" s="32" t="s">
        <v>25</v>
      </c>
      <c r="J1017" s="41" t="s">
        <v>25</v>
      </c>
      <c r="K1017" s="41" t="s">
        <v>25</v>
      </c>
      <c r="L1017" s="41" t="s">
        <v>25</v>
      </c>
      <c r="M1017" s="41" t="s">
        <v>25</v>
      </c>
      <c r="N1017" s="41" t="s">
        <v>25</v>
      </c>
      <c r="O1017" s="19">
        <v>1162.58</v>
      </c>
      <c r="P1017" s="42"/>
      <c r="Q1017" s="142"/>
      <c r="R1017" s="142"/>
      <c r="S1017" s="142"/>
    </row>
    <row r="1018" spans="1:19" s="1" customFormat="1" ht="19.5" customHeight="1" x14ac:dyDescent="0.2">
      <c r="A1018" s="133" t="s">
        <v>64</v>
      </c>
      <c r="B1018" s="133" t="s">
        <v>179</v>
      </c>
      <c r="C1018" s="133" t="s">
        <v>180</v>
      </c>
      <c r="D1018" s="140">
        <v>42320</v>
      </c>
      <c r="E1018" s="135" t="s">
        <v>534</v>
      </c>
      <c r="F1018" s="45">
        <v>42736</v>
      </c>
      <c r="G1018" s="45">
        <v>42916</v>
      </c>
      <c r="H1018" s="133"/>
      <c r="I1018" s="19">
        <v>1153.76</v>
      </c>
      <c r="J1018" s="41" t="s">
        <v>25</v>
      </c>
      <c r="K1018" s="41" t="s">
        <v>25</v>
      </c>
      <c r="L1018" s="41" t="s">
        <v>25</v>
      </c>
      <c r="M1018" s="41" t="s">
        <v>25</v>
      </c>
      <c r="N1018" s="41" t="s">
        <v>25</v>
      </c>
      <c r="O1018" s="19" t="s">
        <v>25</v>
      </c>
      <c r="P1018" s="42"/>
      <c r="Q1018" s="141">
        <f>I1019/I1018</f>
        <v>1.0587037165441686</v>
      </c>
      <c r="R1018" s="141"/>
      <c r="S1018" s="141"/>
    </row>
    <row r="1019" spans="1:19" s="1" customFormat="1" ht="19.5" customHeight="1" x14ac:dyDescent="0.2">
      <c r="A1019" s="134"/>
      <c r="B1019" s="134"/>
      <c r="C1019" s="134"/>
      <c r="D1019" s="140"/>
      <c r="E1019" s="136"/>
      <c r="F1019" s="45">
        <v>42917</v>
      </c>
      <c r="G1019" s="45">
        <v>43100</v>
      </c>
      <c r="H1019" s="137"/>
      <c r="I1019" s="19">
        <v>1221.49</v>
      </c>
      <c r="J1019" s="41" t="s">
        <v>25</v>
      </c>
      <c r="K1019" s="41" t="s">
        <v>25</v>
      </c>
      <c r="L1019" s="41" t="s">
        <v>25</v>
      </c>
      <c r="M1019" s="41" t="s">
        <v>25</v>
      </c>
      <c r="N1019" s="41" t="s">
        <v>25</v>
      </c>
      <c r="O1019" s="19" t="s">
        <v>25</v>
      </c>
      <c r="P1019" s="42"/>
      <c r="Q1019" s="142"/>
      <c r="R1019" s="142"/>
      <c r="S1019" s="142"/>
    </row>
    <row r="1020" spans="1:19" s="1" customFormat="1" ht="19.5" customHeight="1" x14ac:dyDescent="0.2">
      <c r="A1020" s="134"/>
      <c r="B1020" s="134"/>
      <c r="C1020" s="134"/>
      <c r="D1020" s="140">
        <v>42723</v>
      </c>
      <c r="E1020" s="140" t="s">
        <v>834</v>
      </c>
      <c r="F1020" s="45">
        <v>42736</v>
      </c>
      <c r="G1020" s="45">
        <v>42916</v>
      </c>
      <c r="H1020" s="133"/>
      <c r="I1020" s="32" t="s">
        <v>25</v>
      </c>
      <c r="J1020" s="41" t="s">
        <v>25</v>
      </c>
      <c r="K1020" s="41" t="s">
        <v>25</v>
      </c>
      <c r="L1020" s="41" t="s">
        <v>25</v>
      </c>
      <c r="M1020" s="41" t="s">
        <v>25</v>
      </c>
      <c r="N1020" s="41" t="s">
        <v>25</v>
      </c>
      <c r="O1020" s="19">
        <v>1331.46</v>
      </c>
      <c r="P1020" s="42"/>
      <c r="Q1020" s="141"/>
      <c r="R1020" s="141">
        <f t="shared" ref="R1020" si="319">O1021/O1020</f>
        <v>1.0340002703798836</v>
      </c>
      <c r="S1020" s="141">
        <f t="shared" ref="S1020" si="320">O1021/(I1019*1.18)</f>
        <v>0.9551615968882684</v>
      </c>
    </row>
    <row r="1021" spans="1:19" s="1" customFormat="1" ht="19.5" customHeight="1" x14ac:dyDescent="0.2">
      <c r="A1021" s="137"/>
      <c r="B1021" s="137"/>
      <c r="C1021" s="137"/>
      <c r="D1021" s="140"/>
      <c r="E1021" s="140"/>
      <c r="F1021" s="45">
        <v>42917</v>
      </c>
      <c r="G1021" s="45">
        <v>43100</v>
      </c>
      <c r="H1021" s="137"/>
      <c r="I1021" s="32" t="s">
        <v>25</v>
      </c>
      <c r="J1021" s="41" t="s">
        <v>25</v>
      </c>
      <c r="K1021" s="41" t="s">
        <v>25</v>
      </c>
      <c r="L1021" s="41" t="s">
        <v>25</v>
      </c>
      <c r="M1021" s="41" t="s">
        <v>25</v>
      </c>
      <c r="N1021" s="41" t="s">
        <v>25</v>
      </c>
      <c r="O1021" s="19">
        <v>1376.73</v>
      </c>
      <c r="P1021" s="42"/>
      <c r="Q1021" s="142"/>
      <c r="R1021" s="142"/>
      <c r="S1021" s="142"/>
    </row>
    <row r="1022" spans="1:19" s="1" customFormat="1" ht="27" customHeight="1" x14ac:dyDescent="0.2">
      <c r="A1022" s="133" t="s">
        <v>64</v>
      </c>
      <c r="B1022" s="133" t="s">
        <v>65</v>
      </c>
      <c r="C1022" s="161" t="s">
        <v>604</v>
      </c>
      <c r="D1022" s="140">
        <v>42720</v>
      </c>
      <c r="E1022" s="140" t="s">
        <v>595</v>
      </c>
      <c r="F1022" s="40">
        <v>42736</v>
      </c>
      <c r="G1022" s="40">
        <v>42916</v>
      </c>
      <c r="H1022" s="133"/>
      <c r="I1022" s="39">
        <v>2562.5</v>
      </c>
      <c r="J1022" s="41" t="s">
        <v>25</v>
      </c>
      <c r="K1022" s="41">
        <v>2716.88</v>
      </c>
      <c r="L1022" s="41" t="s">
        <v>25</v>
      </c>
      <c r="M1022" s="41" t="s">
        <v>25</v>
      </c>
      <c r="N1022" s="41" t="s">
        <v>25</v>
      </c>
      <c r="O1022" s="39" t="s">
        <v>25</v>
      </c>
      <c r="P1022" s="151" t="s">
        <v>605</v>
      </c>
      <c r="Q1022" s="141">
        <f t="shared" ref="Q1022" si="321">I1023/I1022</f>
        <v>1.0334829268292685</v>
      </c>
      <c r="R1022" s="141"/>
      <c r="S1022" s="141"/>
    </row>
    <row r="1023" spans="1:19" s="1" customFormat="1" ht="27" customHeight="1" x14ac:dyDescent="0.2">
      <c r="A1023" s="134"/>
      <c r="B1023" s="134"/>
      <c r="C1023" s="162"/>
      <c r="D1023" s="140"/>
      <c r="E1023" s="140"/>
      <c r="F1023" s="40">
        <v>42917</v>
      </c>
      <c r="G1023" s="40">
        <v>43100</v>
      </c>
      <c r="H1023" s="137"/>
      <c r="I1023" s="39">
        <v>2648.3</v>
      </c>
      <c r="J1023" s="41" t="s">
        <v>25</v>
      </c>
      <c r="K1023" s="41">
        <v>2779.37</v>
      </c>
      <c r="L1023" s="41" t="s">
        <v>25</v>
      </c>
      <c r="M1023" s="41" t="s">
        <v>25</v>
      </c>
      <c r="N1023" s="41" t="s">
        <v>25</v>
      </c>
      <c r="O1023" s="32" t="s">
        <v>25</v>
      </c>
      <c r="P1023" s="164"/>
      <c r="Q1023" s="142"/>
      <c r="R1023" s="142"/>
      <c r="S1023" s="142"/>
    </row>
    <row r="1024" spans="1:19" s="1" customFormat="1" ht="27" customHeight="1" x14ac:dyDescent="0.2">
      <c r="A1024" s="134"/>
      <c r="B1024" s="134"/>
      <c r="C1024" s="162"/>
      <c r="D1024" s="140">
        <v>42723</v>
      </c>
      <c r="E1024" s="140" t="s">
        <v>749</v>
      </c>
      <c r="F1024" s="40">
        <v>42736</v>
      </c>
      <c r="G1024" s="40">
        <v>42916</v>
      </c>
      <c r="H1024" s="133"/>
      <c r="I1024" s="39" t="s">
        <v>25</v>
      </c>
      <c r="J1024" s="41" t="s">
        <v>25</v>
      </c>
      <c r="K1024" s="41" t="s">
        <v>25</v>
      </c>
      <c r="L1024" s="41" t="s">
        <v>25</v>
      </c>
      <c r="M1024" s="41" t="s">
        <v>25</v>
      </c>
      <c r="N1024" s="41" t="s">
        <v>25</v>
      </c>
      <c r="O1024" s="32">
        <v>2693.78</v>
      </c>
      <c r="P1024" s="164"/>
      <c r="Q1024" s="141"/>
      <c r="R1024" s="141">
        <f t="shared" ref="R1024" si="322">O1025/O1024</f>
        <v>1.0200016333924817</v>
      </c>
      <c r="S1024" s="141">
        <f t="shared" ref="S1024" si="323">O1025/(I1023*1.18)</f>
        <v>0.87925288816554514</v>
      </c>
    </row>
    <row r="1025" spans="1:19" s="1" customFormat="1" ht="27" customHeight="1" x14ac:dyDescent="0.2">
      <c r="A1025" s="134"/>
      <c r="B1025" s="134"/>
      <c r="C1025" s="162"/>
      <c r="D1025" s="140"/>
      <c r="E1025" s="140"/>
      <c r="F1025" s="40">
        <v>42917</v>
      </c>
      <c r="G1025" s="40">
        <v>43100</v>
      </c>
      <c r="H1025" s="137"/>
      <c r="I1025" s="39" t="s">
        <v>25</v>
      </c>
      <c r="J1025" s="41" t="s">
        <v>25</v>
      </c>
      <c r="K1025" s="41" t="s">
        <v>25</v>
      </c>
      <c r="L1025" s="41" t="s">
        <v>25</v>
      </c>
      <c r="M1025" s="41" t="s">
        <v>25</v>
      </c>
      <c r="N1025" s="41" t="s">
        <v>25</v>
      </c>
      <c r="O1025" s="32">
        <v>2747.66</v>
      </c>
      <c r="P1025" s="152"/>
      <c r="Q1025" s="142"/>
      <c r="R1025" s="142"/>
      <c r="S1025" s="142"/>
    </row>
    <row r="1026" spans="1:19" s="1" customFormat="1" ht="19.5" customHeight="1" x14ac:dyDescent="0.2">
      <c r="A1026" s="134"/>
      <c r="B1026" s="134"/>
      <c r="C1026" s="162"/>
      <c r="D1026" s="140">
        <v>42720</v>
      </c>
      <c r="E1026" s="140" t="s">
        <v>595</v>
      </c>
      <c r="F1026" s="40">
        <v>42736</v>
      </c>
      <c r="G1026" s="40">
        <v>42916</v>
      </c>
      <c r="H1026" s="133"/>
      <c r="I1026" s="39">
        <v>4796.83</v>
      </c>
      <c r="J1026" s="41" t="s">
        <v>25</v>
      </c>
      <c r="K1026" s="41">
        <v>4834.7</v>
      </c>
      <c r="L1026" s="41" t="s">
        <v>25</v>
      </c>
      <c r="M1026" s="41" t="s">
        <v>25</v>
      </c>
      <c r="N1026" s="41" t="s">
        <v>25</v>
      </c>
      <c r="O1026" s="19" t="s">
        <v>25</v>
      </c>
      <c r="P1026" s="151" t="s">
        <v>606</v>
      </c>
      <c r="Q1026" s="141">
        <f t="shared" ref="Q1026" si="324">I1027/I1026</f>
        <v>1.0308036765947513</v>
      </c>
      <c r="R1026" s="141"/>
      <c r="S1026" s="141"/>
    </row>
    <row r="1027" spans="1:19" s="1" customFormat="1" ht="19.5" customHeight="1" x14ac:dyDescent="0.2">
      <c r="A1027" s="137"/>
      <c r="B1027" s="137"/>
      <c r="C1027" s="163"/>
      <c r="D1027" s="140"/>
      <c r="E1027" s="140"/>
      <c r="F1027" s="40">
        <v>42917</v>
      </c>
      <c r="G1027" s="40">
        <v>43100</v>
      </c>
      <c r="H1027" s="137"/>
      <c r="I1027" s="39">
        <v>4944.59</v>
      </c>
      <c r="J1027" s="41" t="s">
        <v>25</v>
      </c>
      <c r="K1027" s="50">
        <v>5028.28</v>
      </c>
      <c r="L1027" s="41" t="s">
        <v>25</v>
      </c>
      <c r="M1027" s="41" t="s">
        <v>25</v>
      </c>
      <c r="N1027" s="41" t="s">
        <v>25</v>
      </c>
      <c r="O1027" s="19" t="s">
        <v>25</v>
      </c>
      <c r="P1027" s="152"/>
      <c r="Q1027" s="142"/>
      <c r="R1027" s="142"/>
      <c r="S1027" s="142"/>
    </row>
    <row r="1028" spans="1:19" s="1" customFormat="1" ht="19.5" customHeight="1" x14ac:dyDescent="0.2">
      <c r="A1028" s="133" t="s">
        <v>64</v>
      </c>
      <c r="B1028" s="133" t="s">
        <v>164</v>
      </c>
      <c r="C1028" s="133" t="s">
        <v>181</v>
      </c>
      <c r="D1028" s="135">
        <v>42334</v>
      </c>
      <c r="E1028" s="135" t="s">
        <v>529</v>
      </c>
      <c r="F1028" s="45">
        <v>42736</v>
      </c>
      <c r="G1028" s="45">
        <v>42916</v>
      </c>
      <c r="H1028" s="133"/>
      <c r="I1028" s="19">
        <v>1713.98</v>
      </c>
      <c r="J1028" s="41" t="s">
        <v>25</v>
      </c>
      <c r="K1028" s="41" t="s">
        <v>25</v>
      </c>
      <c r="L1028" s="41" t="s">
        <v>25</v>
      </c>
      <c r="M1028" s="41" t="s">
        <v>25</v>
      </c>
      <c r="N1028" s="41" t="s">
        <v>25</v>
      </c>
      <c r="O1028" s="19" t="s">
        <v>25</v>
      </c>
      <c r="P1028" s="64"/>
      <c r="Q1028" s="141">
        <f t="shared" ref="Q1028" si="325">I1029/I1028</f>
        <v>1.0210154144155708</v>
      </c>
      <c r="R1028" s="141"/>
      <c r="S1028" s="141"/>
    </row>
    <row r="1029" spans="1:19" s="1" customFormat="1" ht="19.5" customHeight="1" x14ac:dyDescent="0.2">
      <c r="A1029" s="134"/>
      <c r="B1029" s="134"/>
      <c r="C1029" s="134"/>
      <c r="D1029" s="136"/>
      <c r="E1029" s="136"/>
      <c r="F1029" s="45">
        <v>42917</v>
      </c>
      <c r="G1029" s="45">
        <v>43100</v>
      </c>
      <c r="H1029" s="137"/>
      <c r="I1029" s="19">
        <v>1750</v>
      </c>
      <c r="J1029" s="41" t="s">
        <v>25</v>
      </c>
      <c r="K1029" s="41" t="s">
        <v>25</v>
      </c>
      <c r="L1029" s="41" t="s">
        <v>25</v>
      </c>
      <c r="M1029" s="41" t="s">
        <v>25</v>
      </c>
      <c r="N1029" s="41" t="s">
        <v>25</v>
      </c>
      <c r="O1029" s="19" t="s">
        <v>25</v>
      </c>
      <c r="P1029" s="64"/>
      <c r="Q1029" s="142"/>
      <c r="R1029" s="142"/>
      <c r="S1029" s="142"/>
    </row>
    <row r="1030" spans="1:19" s="1" customFormat="1" ht="19.5" customHeight="1" x14ac:dyDescent="0.2">
      <c r="A1030" s="134"/>
      <c r="B1030" s="134"/>
      <c r="C1030" s="134"/>
      <c r="D1030" s="140">
        <v>42723</v>
      </c>
      <c r="E1030" s="140" t="s">
        <v>834</v>
      </c>
      <c r="F1030" s="45">
        <v>42736</v>
      </c>
      <c r="G1030" s="45">
        <v>42916</v>
      </c>
      <c r="H1030" s="133"/>
      <c r="I1030" s="32" t="s">
        <v>25</v>
      </c>
      <c r="J1030" s="41" t="s">
        <v>25</v>
      </c>
      <c r="K1030" s="41" t="s">
        <v>25</v>
      </c>
      <c r="L1030" s="41" t="s">
        <v>25</v>
      </c>
      <c r="M1030" s="41" t="s">
        <v>25</v>
      </c>
      <c r="N1030" s="41" t="s">
        <v>25</v>
      </c>
      <c r="O1030" s="19">
        <v>1696.87</v>
      </c>
      <c r="P1030" s="64"/>
      <c r="Q1030" s="141"/>
      <c r="R1030" s="141">
        <f t="shared" ref="R1030" si="326">O1031/O1030</f>
        <v>1.0339978902331941</v>
      </c>
      <c r="S1030" s="141">
        <f t="shared" ref="S1030" si="327">O1031/(I1029*1.18)</f>
        <v>0.84966585956416463</v>
      </c>
    </row>
    <row r="1031" spans="1:19" s="1" customFormat="1" ht="19.5" customHeight="1" x14ac:dyDescent="0.2">
      <c r="A1031" s="137"/>
      <c r="B1031" s="137"/>
      <c r="C1031" s="137"/>
      <c r="D1031" s="140"/>
      <c r="E1031" s="140"/>
      <c r="F1031" s="45">
        <v>42917</v>
      </c>
      <c r="G1031" s="45">
        <v>43100</v>
      </c>
      <c r="H1031" s="137"/>
      <c r="I1031" s="19" t="s">
        <v>25</v>
      </c>
      <c r="J1031" s="41" t="s">
        <v>25</v>
      </c>
      <c r="K1031" s="41" t="s">
        <v>25</v>
      </c>
      <c r="L1031" s="41" t="s">
        <v>25</v>
      </c>
      <c r="M1031" s="41" t="s">
        <v>25</v>
      </c>
      <c r="N1031" s="41" t="s">
        <v>25</v>
      </c>
      <c r="O1031" s="19">
        <v>1754.56</v>
      </c>
      <c r="P1031" s="64"/>
      <c r="Q1031" s="142"/>
      <c r="R1031" s="142"/>
      <c r="S1031" s="142"/>
    </row>
    <row r="1032" spans="1:19" s="1" customFormat="1" ht="39" customHeight="1" x14ac:dyDescent="0.2">
      <c r="A1032" s="133" t="s">
        <v>64</v>
      </c>
      <c r="B1032" s="133" t="s">
        <v>172</v>
      </c>
      <c r="C1032" s="133" t="s">
        <v>182</v>
      </c>
      <c r="D1032" s="140">
        <v>42334</v>
      </c>
      <c r="E1032" s="140" t="s">
        <v>535</v>
      </c>
      <c r="F1032" s="45">
        <v>42736</v>
      </c>
      <c r="G1032" s="45">
        <v>42916</v>
      </c>
      <c r="H1032" s="133"/>
      <c r="I1032" s="32">
        <v>499.36</v>
      </c>
      <c r="J1032" s="41" t="s">
        <v>25</v>
      </c>
      <c r="K1032" s="41" t="s">
        <v>25</v>
      </c>
      <c r="L1032" s="41" t="s">
        <v>25</v>
      </c>
      <c r="M1032" s="41" t="s">
        <v>25</v>
      </c>
      <c r="N1032" s="41" t="s">
        <v>25</v>
      </c>
      <c r="O1032" s="32" t="s">
        <v>25</v>
      </c>
      <c r="P1032" s="159" t="s">
        <v>122</v>
      </c>
      <c r="Q1032" s="141">
        <f t="shared" ref="Q1032" si="328">I1033/I1032</f>
        <v>1.0534484139698814</v>
      </c>
      <c r="R1032" s="141"/>
      <c r="S1032" s="141"/>
    </row>
    <row r="1033" spans="1:19" s="1" customFormat="1" ht="36" customHeight="1" x14ac:dyDescent="0.2">
      <c r="A1033" s="137"/>
      <c r="B1033" s="137"/>
      <c r="C1033" s="137"/>
      <c r="D1033" s="140"/>
      <c r="E1033" s="140"/>
      <c r="F1033" s="45">
        <v>42917</v>
      </c>
      <c r="G1033" s="45">
        <v>43100</v>
      </c>
      <c r="H1033" s="137"/>
      <c r="I1033" s="32">
        <v>526.04999999999995</v>
      </c>
      <c r="J1033" s="41" t="s">
        <v>25</v>
      </c>
      <c r="K1033" s="41" t="s">
        <v>25</v>
      </c>
      <c r="L1033" s="41" t="s">
        <v>25</v>
      </c>
      <c r="M1033" s="41" t="s">
        <v>25</v>
      </c>
      <c r="N1033" s="41" t="s">
        <v>25</v>
      </c>
      <c r="O1033" s="32" t="s">
        <v>25</v>
      </c>
      <c r="P1033" s="160"/>
      <c r="Q1033" s="142"/>
      <c r="R1033" s="142"/>
      <c r="S1033" s="142"/>
    </row>
  </sheetData>
  <autoFilter ref="A3:S1033"/>
  <mergeCells count="4002">
    <mergeCell ref="P216:P217"/>
    <mergeCell ref="Q216:Q217"/>
    <mergeCell ref="R216:R217"/>
    <mergeCell ref="S216:S217"/>
    <mergeCell ref="D218:D219"/>
    <mergeCell ref="E218:E219"/>
    <mergeCell ref="F218:F219"/>
    <mergeCell ref="G218:G219"/>
    <mergeCell ref="I218:I219"/>
    <mergeCell ref="J218:J219"/>
    <mergeCell ref="K218:K219"/>
    <mergeCell ref="L218:L219"/>
    <mergeCell ref="M218:M219"/>
    <mergeCell ref="N218:N219"/>
    <mergeCell ref="O218:O219"/>
    <mergeCell ref="Q218:Q219"/>
    <mergeCell ref="R218:R219"/>
    <mergeCell ref="S218:S219"/>
    <mergeCell ref="L214:L215"/>
    <mergeCell ref="M214:M215"/>
    <mergeCell ref="N214:N215"/>
    <mergeCell ref="O214:O215"/>
    <mergeCell ref="A216:A219"/>
    <mergeCell ref="B216:B219"/>
    <mergeCell ref="C216:C219"/>
    <mergeCell ref="D216:D217"/>
    <mergeCell ref="E216:E217"/>
    <mergeCell ref="F216:F217"/>
    <mergeCell ref="G216:G217"/>
    <mergeCell ref="H216:H219"/>
    <mergeCell ref="I216:I217"/>
    <mergeCell ref="J216:J217"/>
    <mergeCell ref="K216:K217"/>
    <mergeCell ref="L216:L217"/>
    <mergeCell ref="M216:M217"/>
    <mergeCell ref="N216:N217"/>
    <mergeCell ref="O216:O217"/>
    <mergeCell ref="M586:M587"/>
    <mergeCell ref="N586:N587"/>
    <mergeCell ref="O586:O587"/>
    <mergeCell ref="A212:A215"/>
    <mergeCell ref="B212:B215"/>
    <mergeCell ref="C212:C215"/>
    <mergeCell ref="D212:D213"/>
    <mergeCell ref="E212:E213"/>
    <mergeCell ref="H212:H215"/>
    <mergeCell ref="Q212:Q213"/>
    <mergeCell ref="R212:R213"/>
    <mergeCell ref="S212:S213"/>
    <mergeCell ref="D214:D215"/>
    <mergeCell ref="E214:E215"/>
    <mergeCell ref="Q214:Q215"/>
    <mergeCell ref="R214:R215"/>
    <mergeCell ref="S214:S215"/>
    <mergeCell ref="F212:F213"/>
    <mergeCell ref="G212:G213"/>
    <mergeCell ref="F214:F215"/>
    <mergeCell ref="G214:G215"/>
    <mergeCell ref="I212:I213"/>
    <mergeCell ref="J212:J213"/>
    <mergeCell ref="K212:K213"/>
    <mergeCell ref="L212:L213"/>
    <mergeCell ref="M212:M213"/>
    <mergeCell ref="N212:N213"/>
    <mergeCell ref="O212:O213"/>
    <mergeCell ref="P212:P213"/>
    <mergeCell ref="I214:I215"/>
    <mergeCell ref="J214:J215"/>
    <mergeCell ref="K214:K215"/>
    <mergeCell ref="A584:A587"/>
    <mergeCell ref="B584:B587"/>
    <mergeCell ref="C584:C587"/>
    <mergeCell ref="D584:D585"/>
    <mergeCell ref="E584:E585"/>
    <mergeCell ref="H584:H585"/>
    <mergeCell ref="P584:P585"/>
    <mergeCell ref="Q584:Q585"/>
    <mergeCell ref="R584:R585"/>
    <mergeCell ref="S584:S585"/>
    <mergeCell ref="D586:D587"/>
    <mergeCell ref="E586:E587"/>
    <mergeCell ref="H586:H587"/>
    <mergeCell ref="P586:P587"/>
    <mergeCell ref="Q586:Q587"/>
    <mergeCell ref="R586:R587"/>
    <mergeCell ref="S586:S587"/>
    <mergeCell ref="F584:F585"/>
    <mergeCell ref="G584:G585"/>
    <mergeCell ref="F586:F587"/>
    <mergeCell ref="G586:G587"/>
    <mergeCell ref="I584:I585"/>
    <mergeCell ref="J584:J585"/>
    <mergeCell ref="K584:K585"/>
    <mergeCell ref="L584:L585"/>
    <mergeCell ref="M584:M585"/>
    <mergeCell ref="N584:N585"/>
    <mergeCell ref="O584:O585"/>
    <mergeCell ref="I586:I587"/>
    <mergeCell ref="J586:J587"/>
    <mergeCell ref="K586:K587"/>
    <mergeCell ref="L586:L587"/>
    <mergeCell ref="Q939:Q940"/>
    <mergeCell ref="R939:R940"/>
    <mergeCell ref="S939:S940"/>
    <mergeCell ref="H523:H526"/>
    <mergeCell ref="S816:S817"/>
    <mergeCell ref="Q820:Q821"/>
    <mergeCell ref="R820:R821"/>
    <mergeCell ref="S820:S821"/>
    <mergeCell ref="Q943:Q944"/>
    <mergeCell ref="R943:R944"/>
    <mergeCell ref="S943:S944"/>
    <mergeCell ref="Q945:Q946"/>
    <mergeCell ref="R945:R946"/>
    <mergeCell ref="S945:S946"/>
    <mergeCell ref="Q947:Q948"/>
    <mergeCell ref="R947:R948"/>
    <mergeCell ref="S947:S948"/>
    <mergeCell ref="S925:S926"/>
    <mergeCell ref="Q927:Q928"/>
    <mergeCell ref="R927:R928"/>
    <mergeCell ref="S927:S928"/>
    <mergeCell ref="Q929:Q930"/>
    <mergeCell ref="R929:R930"/>
    <mergeCell ref="S929:S930"/>
    <mergeCell ref="Q909:Q910"/>
    <mergeCell ref="R909:R910"/>
    <mergeCell ref="S909:S910"/>
    <mergeCell ref="Q911:Q912"/>
    <mergeCell ref="R911:R912"/>
    <mergeCell ref="S911:S912"/>
    <mergeCell ref="Q913:Q914"/>
    <mergeCell ref="R913:R914"/>
    <mergeCell ref="R925:R926"/>
    <mergeCell ref="R814:R815"/>
    <mergeCell ref="S814:S815"/>
    <mergeCell ref="Q816:Q817"/>
    <mergeCell ref="R816:R817"/>
    <mergeCell ref="S913:S914"/>
    <mergeCell ref="Q902:Q903"/>
    <mergeCell ref="R931:R932"/>
    <mergeCell ref="S931:S932"/>
    <mergeCell ref="Q933:Q934"/>
    <mergeCell ref="R933:R934"/>
    <mergeCell ref="S933:S934"/>
    <mergeCell ref="Q935:Q936"/>
    <mergeCell ref="R935:R936"/>
    <mergeCell ref="S935:S936"/>
    <mergeCell ref="Q937:Q938"/>
    <mergeCell ref="R937:R938"/>
    <mergeCell ref="S937:S938"/>
    <mergeCell ref="S818:S819"/>
    <mergeCell ref="R818:R819"/>
    <mergeCell ref="Q818:Q819"/>
    <mergeCell ref="S902:S903"/>
    <mergeCell ref="Q887:Q888"/>
    <mergeCell ref="R887:R888"/>
    <mergeCell ref="S887:S888"/>
    <mergeCell ref="Q889:Q890"/>
    <mergeCell ref="R889:R890"/>
    <mergeCell ref="R902:R903"/>
    <mergeCell ref="S889:S890"/>
    <mergeCell ref="Q905:Q906"/>
    <mergeCell ref="R905:R906"/>
    <mergeCell ref="S905:S906"/>
    <mergeCell ref="Q806:Q807"/>
    <mergeCell ref="R806:R807"/>
    <mergeCell ref="S806:S807"/>
    <mergeCell ref="Q808:Q809"/>
    <mergeCell ref="R808:R809"/>
    <mergeCell ref="S808:S809"/>
    <mergeCell ref="Q810:Q811"/>
    <mergeCell ref="R810:R811"/>
    <mergeCell ref="S810:S811"/>
    <mergeCell ref="Q812:Q813"/>
    <mergeCell ref="R812:R813"/>
    <mergeCell ref="S812:S813"/>
    <mergeCell ref="Q814:Q815"/>
    <mergeCell ref="Q883:Q884"/>
    <mergeCell ref="R883:R884"/>
    <mergeCell ref="S883:S884"/>
    <mergeCell ref="Q885:Q886"/>
    <mergeCell ref="R885:R886"/>
    <mergeCell ref="S885:S886"/>
    <mergeCell ref="Q854:Q855"/>
    <mergeCell ref="R854:R855"/>
    <mergeCell ref="S854:S855"/>
    <mergeCell ref="Q856:Q857"/>
    <mergeCell ref="R856:R857"/>
    <mergeCell ref="S856:S857"/>
    <mergeCell ref="Q858:Q859"/>
    <mergeCell ref="R858:R859"/>
    <mergeCell ref="S858:S859"/>
    <mergeCell ref="Q865:Q866"/>
    <mergeCell ref="R865:R866"/>
    <mergeCell ref="S865:S866"/>
    <mergeCell ref="Q867:Q868"/>
    <mergeCell ref="Q343:Q344"/>
    <mergeCell ref="R343:R344"/>
    <mergeCell ref="R450:R451"/>
    <mergeCell ref="S450:S451"/>
    <mergeCell ref="S373:S374"/>
    <mergeCell ref="R373:R374"/>
    <mergeCell ref="Q373:Q374"/>
    <mergeCell ref="Q450:Q451"/>
    <mergeCell ref="S442:S443"/>
    <mergeCell ref="Q444:Q445"/>
    <mergeCell ref="R444:R445"/>
    <mergeCell ref="S444:S445"/>
    <mergeCell ref="Q446:Q447"/>
    <mergeCell ref="R446:R447"/>
    <mergeCell ref="S446:S447"/>
    <mergeCell ref="Q448:Q449"/>
    <mergeCell ref="R448:R449"/>
    <mergeCell ref="S448:S449"/>
    <mergeCell ref="Q416:Q417"/>
    <mergeCell ref="R416:R417"/>
    <mergeCell ref="S416:S417"/>
    <mergeCell ref="Q418:Q419"/>
    <mergeCell ref="R418:R419"/>
    <mergeCell ref="S418:S419"/>
    <mergeCell ref="Q396:Q397"/>
    <mergeCell ref="R396:R397"/>
    <mergeCell ref="S434:S435"/>
    <mergeCell ref="Q436:Q437"/>
    <mergeCell ref="S436:S437"/>
    <mergeCell ref="R436:R437"/>
    <mergeCell ref="Q402:Q403"/>
    <mergeCell ref="R402:R403"/>
    <mergeCell ref="Q1032:Q1033"/>
    <mergeCell ref="R1032:R1033"/>
    <mergeCell ref="S1032:S1033"/>
    <mergeCell ref="Q1022:Q1023"/>
    <mergeCell ref="R1022:R1023"/>
    <mergeCell ref="S1022:S1023"/>
    <mergeCell ref="Q1026:Q1027"/>
    <mergeCell ref="R1026:R1027"/>
    <mergeCell ref="S1026:S1027"/>
    <mergeCell ref="Q954:Q955"/>
    <mergeCell ref="R954:R955"/>
    <mergeCell ref="S954:S955"/>
    <mergeCell ref="Q956:Q957"/>
    <mergeCell ref="R956:R957"/>
    <mergeCell ref="S956:S957"/>
    <mergeCell ref="Q1014:Q1015"/>
    <mergeCell ref="R1014:R1015"/>
    <mergeCell ref="S1014:S1015"/>
    <mergeCell ref="Q1016:Q1017"/>
    <mergeCell ref="R1016:R1017"/>
    <mergeCell ref="S1016:S1017"/>
    <mergeCell ref="S1024:S1025"/>
    <mergeCell ref="R1024:R1025"/>
    <mergeCell ref="Q1024:Q1025"/>
    <mergeCell ref="Q1028:Q1029"/>
    <mergeCell ref="R1028:R1029"/>
    <mergeCell ref="S1028:S1029"/>
    <mergeCell ref="Q941:Q942"/>
    <mergeCell ref="R941:R942"/>
    <mergeCell ref="S941:S942"/>
    <mergeCell ref="Q1018:Q1019"/>
    <mergeCell ref="R1018:R1019"/>
    <mergeCell ref="S1018:S1019"/>
    <mergeCell ref="Q1020:Q1021"/>
    <mergeCell ref="R1020:R1021"/>
    <mergeCell ref="S1020:S1021"/>
    <mergeCell ref="Q949:Q950"/>
    <mergeCell ref="R949:R950"/>
    <mergeCell ref="Q915:Q916"/>
    <mergeCell ref="R915:R916"/>
    <mergeCell ref="S915:S916"/>
    <mergeCell ref="Q917:Q918"/>
    <mergeCell ref="R917:R918"/>
    <mergeCell ref="S917:S918"/>
    <mergeCell ref="Q951:Q952"/>
    <mergeCell ref="R951:R952"/>
    <mergeCell ref="S951:S952"/>
    <mergeCell ref="Q931:Q932"/>
    <mergeCell ref="S949:S950"/>
    <mergeCell ref="Q919:Q920"/>
    <mergeCell ref="R919:R920"/>
    <mergeCell ref="S919:S920"/>
    <mergeCell ref="Q921:Q922"/>
    <mergeCell ref="R921:R922"/>
    <mergeCell ref="S921:S922"/>
    <mergeCell ref="Q923:Q924"/>
    <mergeCell ref="R923:R924"/>
    <mergeCell ref="S923:S924"/>
    <mergeCell ref="Q925:Q926"/>
    <mergeCell ref="Q907:Q908"/>
    <mergeCell ref="R907:R908"/>
    <mergeCell ref="S907:S908"/>
    <mergeCell ref="S894:S895"/>
    <mergeCell ref="S898:S899"/>
    <mergeCell ref="Q900:Q901"/>
    <mergeCell ref="R900:R901"/>
    <mergeCell ref="Q898:Q899"/>
    <mergeCell ref="R898:R899"/>
    <mergeCell ref="S892:S893"/>
    <mergeCell ref="Q871:Q872"/>
    <mergeCell ref="R871:R872"/>
    <mergeCell ref="S871:S872"/>
    <mergeCell ref="Q873:Q874"/>
    <mergeCell ref="R873:R874"/>
    <mergeCell ref="S873:S874"/>
    <mergeCell ref="Q875:Q876"/>
    <mergeCell ref="R875:R876"/>
    <mergeCell ref="S875:S876"/>
    <mergeCell ref="Q877:Q878"/>
    <mergeCell ref="R877:R878"/>
    <mergeCell ref="S877:S878"/>
    <mergeCell ref="Q879:Q880"/>
    <mergeCell ref="R879:R880"/>
    <mergeCell ref="S879:S880"/>
    <mergeCell ref="Q881:Q882"/>
    <mergeCell ref="R881:R882"/>
    <mergeCell ref="S881:S882"/>
    <mergeCell ref="R867:R868"/>
    <mergeCell ref="S867:S868"/>
    <mergeCell ref="Q869:Q870"/>
    <mergeCell ref="R869:R870"/>
    <mergeCell ref="S869:S870"/>
    <mergeCell ref="Q863:Q864"/>
    <mergeCell ref="R863:R864"/>
    <mergeCell ref="S863:S864"/>
    <mergeCell ref="R840:R841"/>
    <mergeCell ref="S840:S841"/>
    <mergeCell ref="Q842:Q843"/>
    <mergeCell ref="R842:R843"/>
    <mergeCell ref="S842:S843"/>
    <mergeCell ref="Q844:Q845"/>
    <mergeCell ref="R844:R845"/>
    <mergeCell ref="S844:S845"/>
    <mergeCell ref="Q848:Q849"/>
    <mergeCell ref="R848:R849"/>
    <mergeCell ref="S848:S849"/>
    <mergeCell ref="Q850:Q851"/>
    <mergeCell ref="R850:R851"/>
    <mergeCell ref="S850:S851"/>
    <mergeCell ref="Q852:Q853"/>
    <mergeCell ref="R852:R853"/>
    <mergeCell ref="S852:S853"/>
    <mergeCell ref="Q822:Q823"/>
    <mergeCell ref="R822:R823"/>
    <mergeCell ref="S822:S823"/>
    <mergeCell ref="Q824:Q825"/>
    <mergeCell ref="R824:R825"/>
    <mergeCell ref="S824:S825"/>
    <mergeCell ref="Q826:Q827"/>
    <mergeCell ref="R826:R827"/>
    <mergeCell ref="S826:S827"/>
    <mergeCell ref="Q828:Q829"/>
    <mergeCell ref="R828:R829"/>
    <mergeCell ref="S828:S829"/>
    <mergeCell ref="Q834:Q835"/>
    <mergeCell ref="R834:R835"/>
    <mergeCell ref="S834:S835"/>
    <mergeCell ref="Q832:Q833"/>
    <mergeCell ref="R832:R833"/>
    <mergeCell ref="S832:S833"/>
    <mergeCell ref="R794:R795"/>
    <mergeCell ref="S794:S795"/>
    <mergeCell ref="Q796:Q797"/>
    <mergeCell ref="R796:R797"/>
    <mergeCell ref="S796:S797"/>
    <mergeCell ref="Q798:Q799"/>
    <mergeCell ref="R798:R799"/>
    <mergeCell ref="S798:S799"/>
    <mergeCell ref="Q800:Q801"/>
    <mergeCell ref="R800:R801"/>
    <mergeCell ref="S800:S801"/>
    <mergeCell ref="Q802:Q803"/>
    <mergeCell ref="R802:R803"/>
    <mergeCell ref="S802:S803"/>
    <mergeCell ref="Q804:Q805"/>
    <mergeCell ref="R804:R805"/>
    <mergeCell ref="S804:S805"/>
    <mergeCell ref="Q794:Q795"/>
    <mergeCell ref="Q781:Q782"/>
    <mergeCell ref="R781:R782"/>
    <mergeCell ref="S781:S782"/>
    <mergeCell ref="Q784:Q785"/>
    <mergeCell ref="R784:R785"/>
    <mergeCell ref="S784:S785"/>
    <mergeCell ref="Q786:Q787"/>
    <mergeCell ref="R786:R787"/>
    <mergeCell ref="S786:S787"/>
    <mergeCell ref="Q788:Q789"/>
    <mergeCell ref="R788:R789"/>
    <mergeCell ref="S788:S789"/>
    <mergeCell ref="Q790:Q791"/>
    <mergeCell ref="R790:R791"/>
    <mergeCell ref="S790:S791"/>
    <mergeCell ref="Q792:Q793"/>
    <mergeCell ref="R792:R793"/>
    <mergeCell ref="S792:S793"/>
    <mergeCell ref="Q775:Q776"/>
    <mergeCell ref="R775:R776"/>
    <mergeCell ref="S775:S776"/>
    <mergeCell ref="Q777:Q778"/>
    <mergeCell ref="R777:R778"/>
    <mergeCell ref="S777:S778"/>
    <mergeCell ref="Q779:Q780"/>
    <mergeCell ref="R779:R780"/>
    <mergeCell ref="S779:S780"/>
    <mergeCell ref="Q759:Q760"/>
    <mergeCell ref="R759:R760"/>
    <mergeCell ref="S759:S760"/>
    <mergeCell ref="Q761:Q762"/>
    <mergeCell ref="R761:R762"/>
    <mergeCell ref="S761:S762"/>
    <mergeCell ref="Q763:Q764"/>
    <mergeCell ref="R763:R764"/>
    <mergeCell ref="Q767:Q768"/>
    <mergeCell ref="R767:R768"/>
    <mergeCell ref="S767:S768"/>
    <mergeCell ref="Q769:Q770"/>
    <mergeCell ref="R769:R770"/>
    <mergeCell ref="S769:S770"/>
    <mergeCell ref="Q771:Q772"/>
    <mergeCell ref="R771:R772"/>
    <mergeCell ref="S771:S772"/>
    <mergeCell ref="S763:S764"/>
    <mergeCell ref="Q765:Q766"/>
    <mergeCell ref="R765:R766"/>
    <mergeCell ref="S765:S766"/>
    <mergeCell ref="Q751:Q752"/>
    <mergeCell ref="R751:R752"/>
    <mergeCell ref="S751:S752"/>
    <mergeCell ref="Q753:Q754"/>
    <mergeCell ref="R753:R754"/>
    <mergeCell ref="S753:S754"/>
    <mergeCell ref="Q773:Q774"/>
    <mergeCell ref="R773:R774"/>
    <mergeCell ref="S773:S774"/>
    <mergeCell ref="Q755:Q756"/>
    <mergeCell ref="R755:R756"/>
    <mergeCell ref="S755:S756"/>
    <mergeCell ref="S736:S737"/>
    <mergeCell ref="Q738:Q739"/>
    <mergeCell ref="R738:R739"/>
    <mergeCell ref="S738:S739"/>
    <mergeCell ref="Q740:Q741"/>
    <mergeCell ref="R740:R741"/>
    <mergeCell ref="S740:S741"/>
    <mergeCell ref="Q742:Q743"/>
    <mergeCell ref="R742:R743"/>
    <mergeCell ref="S742:S743"/>
    <mergeCell ref="Q744:Q745"/>
    <mergeCell ref="R744:R745"/>
    <mergeCell ref="S744:S745"/>
    <mergeCell ref="Q746:Q747"/>
    <mergeCell ref="R746:R747"/>
    <mergeCell ref="S746:S747"/>
    <mergeCell ref="Q748:Q749"/>
    <mergeCell ref="R748:R749"/>
    <mergeCell ref="S748:S749"/>
    <mergeCell ref="S757:S758"/>
    <mergeCell ref="Q710:Q711"/>
    <mergeCell ref="R710:R711"/>
    <mergeCell ref="S710:S711"/>
    <mergeCell ref="Q724:Q725"/>
    <mergeCell ref="R724:R725"/>
    <mergeCell ref="S724:S725"/>
    <mergeCell ref="S664:S665"/>
    <mergeCell ref="Q674:Q675"/>
    <mergeCell ref="R674:R675"/>
    <mergeCell ref="S674:S675"/>
    <mergeCell ref="Q720:Q721"/>
    <mergeCell ref="R720:R721"/>
    <mergeCell ref="S720:S721"/>
    <mergeCell ref="Q722:Q723"/>
    <mergeCell ref="R722:R723"/>
    <mergeCell ref="S722:S723"/>
    <mergeCell ref="Q676:Q677"/>
    <mergeCell ref="R676:R677"/>
    <mergeCell ref="S676:S677"/>
    <mergeCell ref="Q670:Q671"/>
    <mergeCell ref="R670:R671"/>
    <mergeCell ref="S670:S671"/>
    <mergeCell ref="Q672:Q673"/>
    <mergeCell ref="R672:R673"/>
    <mergeCell ref="S672:S673"/>
    <mergeCell ref="Q714:Q715"/>
    <mergeCell ref="R714:R715"/>
    <mergeCell ref="S714:S715"/>
    <mergeCell ref="Q716:Q717"/>
    <mergeCell ref="R716:R717"/>
    <mergeCell ref="S716:S717"/>
    <mergeCell ref="Q718:Q719"/>
    <mergeCell ref="S648:S649"/>
    <mergeCell ref="Q650:Q651"/>
    <mergeCell ref="R650:R651"/>
    <mergeCell ref="S650:S651"/>
    <mergeCell ref="Q652:Q653"/>
    <mergeCell ref="R652:R653"/>
    <mergeCell ref="S652:S653"/>
    <mergeCell ref="Q654:Q655"/>
    <mergeCell ref="R654:R655"/>
    <mergeCell ref="S654:S655"/>
    <mergeCell ref="Q660:Q661"/>
    <mergeCell ref="R660:R661"/>
    <mergeCell ref="S660:S661"/>
    <mergeCell ref="S662:S663"/>
    <mergeCell ref="R662:R663"/>
    <mergeCell ref="Q662:Q663"/>
    <mergeCell ref="Q664:Q665"/>
    <mergeCell ref="R664:R665"/>
    <mergeCell ref="Q624:Q625"/>
    <mergeCell ref="R624:R625"/>
    <mergeCell ref="S624:S625"/>
    <mergeCell ref="Q626:Q627"/>
    <mergeCell ref="R626:R627"/>
    <mergeCell ref="S626:S627"/>
    <mergeCell ref="Q628:Q629"/>
    <mergeCell ref="R628:R629"/>
    <mergeCell ref="S628:S629"/>
    <mergeCell ref="Q630:Q631"/>
    <mergeCell ref="R630:R631"/>
    <mergeCell ref="S630:S631"/>
    <mergeCell ref="Q632:Q633"/>
    <mergeCell ref="R642:R643"/>
    <mergeCell ref="S642:S643"/>
    <mergeCell ref="R632:R633"/>
    <mergeCell ref="S632:S633"/>
    <mergeCell ref="Q634:Q635"/>
    <mergeCell ref="R634:R635"/>
    <mergeCell ref="S634:S635"/>
    <mergeCell ref="Q642:Q643"/>
    <mergeCell ref="S638:S639"/>
    <mergeCell ref="Q640:Q641"/>
    <mergeCell ref="R640:R641"/>
    <mergeCell ref="S640:S641"/>
    <mergeCell ref="Q594:Q595"/>
    <mergeCell ref="S596:S597"/>
    <mergeCell ref="Q609:Q610"/>
    <mergeCell ref="R609:R610"/>
    <mergeCell ref="S609:S610"/>
    <mergeCell ref="Q611:Q612"/>
    <mergeCell ref="R611:R612"/>
    <mergeCell ref="S611:S612"/>
    <mergeCell ref="Q613:Q614"/>
    <mergeCell ref="R613:R614"/>
    <mergeCell ref="S613:S614"/>
    <mergeCell ref="Q615:Q616"/>
    <mergeCell ref="R615:R616"/>
    <mergeCell ref="S615:S616"/>
    <mergeCell ref="Q617:Q618"/>
    <mergeCell ref="R617:R618"/>
    <mergeCell ref="S617:S618"/>
    <mergeCell ref="Q596:Q597"/>
    <mergeCell ref="S594:S595"/>
    <mergeCell ref="R594:R595"/>
    <mergeCell ref="R596:R597"/>
    <mergeCell ref="Q529:Q530"/>
    <mergeCell ref="R529:R530"/>
    <mergeCell ref="S529:S530"/>
    <mergeCell ref="Q531:Q532"/>
    <mergeCell ref="R531:R532"/>
    <mergeCell ref="S531:S532"/>
    <mergeCell ref="Q525:Q526"/>
    <mergeCell ref="R525:R526"/>
    <mergeCell ref="S525:S526"/>
    <mergeCell ref="S537:S538"/>
    <mergeCell ref="Q588:Q589"/>
    <mergeCell ref="R588:R589"/>
    <mergeCell ref="S588:S589"/>
    <mergeCell ref="Q590:Q591"/>
    <mergeCell ref="R590:R591"/>
    <mergeCell ref="S590:S591"/>
    <mergeCell ref="Q592:Q593"/>
    <mergeCell ref="R592:R593"/>
    <mergeCell ref="S592:S593"/>
    <mergeCell ref="R568:R569"/>
    <mergeCell ref="S568:S569"/>
    <mergeCell ref="Q478:Q479"/>
    <mergeCell ref="R478:R479"/>
    <mergeCell ref="S478:S479"/>
    <mergeCell ref="Q480:Q481"/>
    <mergeCell ref="R480:R481"/>
    <mergeCell ref="Q519:Q520"/>
    <mergeCell ref="R519:R520"/>
    <mergeCell ref="S519:S520"/>
    <mergeCell ref="Q521:Q522"/>
    <mergeCell ref="R521:R522"/>
    <mergeCell ref="S521:S522"/>
    <mergeCell ref="Q507:Q508"/>
    <mergeCell ref="R507:R508"/>
    <mergeCell ref="S507:S508"/>
    <mergeCell ref="Q511:Q512"/>
    <mergeCell ref="R511:R512"/>
    <mergeCell ref="S511:S512"/>
    <mergeCell ref="Q484:Q485"/>
    <mergeCell ref="R484:R485"/>
    <mergeCell ref="S484:S485"/>
    <mergeCell ref="S480:S481"/>
    <mergeCell ref="Q466:Q467"/>
    <mergeCell ref="R466:R467"/>
    <mergeCell ref="S466:S467"/>
    <mergeCell ref="Q468:Q469"/>
    <mergeCell ref="R468:R469"/>
    <mergeCell ref="S468:S469"/>
    <mergeCell ref="Q470:Q471"/>
    <mergeCell ref="R470:R471"/>
    <mergeCell ref="S470:S471"/>
    <mergeCell ref="Q472:Q473"/>
    <mergeCell ref="R472:R473"/>
    <mergeCell ref="S472:S473"/>
    <mergeCell ref="R474:R475"/>
    <mergeCell ref="S474:S475"/>
    <mergeCell ref="Q476:Q477"/>
    <mergeCell ref="R476:R477"/>
    <mergeCell ref="S476:S477"/>
    <mergeCell ref="Q474:Q475"/>
    <mergeCell ref="S456:S457"/>
    <mergeCell ref="Q438:Q439"/>
    <mergeCell ref="R438:R439"/>
    <mergeCell ref="S438:S439"/>
    <mergeCell ref="Q440:Q441"/>
    <mergeCell ref="R440:R441"/>
    <mergeCell ref="S440:S441"/>
    <mergeCell ref="Q442:Q443"/>
    <mergeCell ref="R442:R443"/>
    <mergeCell ref="Q462:Q463"/>
    <mergeCell ref="R462:R463"/>
    <mergeCell ref="S462:S463"/>
    <mergeCell ref="Q464:Q465"/>
    <mergeCell ref="R464:R465"/>
    <mergeCell ref="S464:S465"/>
    <mergeCell ref="Q452:Q453"/>
    <mergeCell ref="R452:R453"/>
    <mergeCell ref="S452:S453"/>
    <mergeCell ref="Q460:Q461"/>
    <mergeCell ref="R460:R461"/>
    <mergeCell ref="S460:S461"/>
    <mergeCell ref="S402:S403"/>
    <mergeCell ref="Q406:Q407"/>
    <mergeCell ref="R406:R407"/>
    <mergeCell ref="S406:S407"/>
    <mergeCell ref="Q410:Q411"/>
    <mergeCell ref="R410:R411"/>
    <mergeCell ref="S410:S411"/>
    <mergeCell ref="R408:R409"/>
    <mergeCell ref="S408:S409"/>
    <mergeCell ref="R404:R405"/>
    <mergeCell ref="Q404:Q405"/>
    <mergeCell ref="Q458:Q459"/>
    <mergeCell ref="R458:R459"/>
    <mergeCell ref="S458:S459"/>
    <mergeCell ref="Q454:Q455"/>
    <mergeCell ref="R454:R455"/>
    <mergeCell ref="S454:S455"/>
    <mergeCell ref="Q456:Q457"/>
    <mergeCell ref="R456:R457"/>
    <mergeCell ref="Q428:Q429"/>
    <mergeCell ref="R428:R429"/>
    <mergeCell ref="S428:S429"/>
    <mergeCell ref="Q430:Q431"/>
    <mergeCell ref="R430:R431"/>
    <mergeCell ref="S430:S431"/>
    <mergeCell ref="Q432:Q433"/>
    <mergeCell ref="R432:R433"/>
    <mergeCell ref="S432:S433"/>
    <mergeCell ref="Q434:Q435"/>
    <mergeCell ref="R434:R435"/>
    <mergeCell ref="Q414:Q415"/>
    <mergeCell ref="R414:R415"/>
    <mergeCell ref="R394:R395"/>
    <mergeCell ref="S394:S395"/>
    <mergeCell ref="Q375:Q376"/>
    <mergeCell ref="R375:R376"/>
    <mergeCell ref="S375:S376"/>
    <mergeCell ref="S382:S383"/>
    <mergeCell ref="R382:R383"/>
    <mergeCell ref="Q382:Q383"/>
    <mergeCell ref="Q380:Q381"/>
    <mergeCell ref="R380:R381"/>
    <mergeCell ref="S380:S381"/>
    <mergeCell ref="S396:S397"/>
    <mergeCell ref="Q398:Q399"/>
    <mergeCell ref="R398:R399"/>
    <mergeCell ref="S398:S399"/>
    <mergeCell ref="Q400:Q401"/>
    <mergeCell ref="R400:R401"/>
    <mergeCell ref="S400:S401"/>
    <mergeCell ref="S378:S379"/>
    <mergeCell ref="S414:S415"/>
    <mergeCell ref="Q384:Q385"/>
    <mergeCell ref="R384:R385"/>
    <mergeCell ref="S384:S385"/>
    <mergeCell ref="Q386:Q387"/>
    <mergeCell ref="R386:R387"/>
    <mergeCell ref="S386:S387"/>
    <mergeCell ref="Q388:Q389"/>
    <mergeCell ref="R388:R389"/>
    <mergeCell ref="S388:S389"/>
    <mergeCell ref="Q390:Q391"/>
    <mergeCell ref="R390:R391"/>
    <mergeCell ref="S365:S366"/>
    <mergeCell ref="Q367:Q368"/>
    <mergeCell ref="R367:R368"/>
    <mergeCell ref="S367:S368"/>
    <mergeCell ref="Q369:Q370"/>
    <mergeCell ref="R369:R370"/>
    <mergeCell ref="S369:S370"/>
    <mergeCell ref="Q371:Q372"/>
    <mergeCell ref="R371:R372"/>
    <mergeCell ref="S371:S372"/>
    <mergeCell ref="R412:R413"/>
    <mergeCell ref="S412:S413"/>
    <mergeCell ref="S404:S405"/>
    <mergeCell ref="S390:S391"/>
    <mergeCell ref="Q392:Q393"/>
    <mergeCell ref="R392:R393"/>
    <mergeCell ref="S392:S393"/>
    <mergeCell ref="Q394:Q395"/>
    <mergeCell ref="Q365:Q366"/>
    <mergeCell ref="R365:R366"/>
    <mergeCell ref="R351:R352"/>
    <mergeCell ref="S351:S352"/>
    <mergeCell ref="Q353:Q354"/>
    <mergeCell ref="R353:R354"/>
    <mergeCell ref="S353:S354"/>
    <mergeCell ref="Q355:Q356"/>
    <mergeCell ref="R355:R356"/>
    <mergeCell ref="S355:S356"/>
    <mergeCell ref="Q357:Q358"/>
    <mergeCell ref="R357:R358"/>
    <mergeCell ref="S357:S358"/>
    <mergeCell ref="Q359:Q360"/>
    <mergeCell ref="R359:R360"/>
    <mergeCell ref="S359:S360"/>
    <mergeCell ref="Q361:Q362"/>
    <mergeCell ref="R361:R362"/>
    <mergeCell ref="S361:S362"/>
    <mergeCell ref="R363:R364"/>
    <mergeCell ref="S363:S364"/>
    <mergeCell ref="Q322:Q323"/>
    <mergeCell ref="R322:R323"/>
    <mergeCell ref="S322:S323"/>
    <mergeCell ref="S343:S344"/>
    <mergeCell ref="Q345:Q346"/>
    <mergeCell ref="R345:R346"/>
    <mergeCell ref="S345:S346"/>
    <mergeCell ref="Q347:Q348"/>
    <mergeCell ref="R347:R348"/>
    <mergeCell ref="S347:S348"/>
    <mergeCell ref="Q349:Q350"/>
    <mergeCell ref="R349:R350"/>
    <mergeCell ref="S349:S350"/>
    <mergeCell ref="S341:S342"/>
    <mergeCell ref="R341:R342"/>
    <mergeCell ref="Q341:Q342"/>
    <mergeCell ref="Q339:Q340"/>
    <mergeCell ref="R339:R340"/>
    <mergeCell ref="S339:S340"/>
    <mergeCell ref="Q324:Q325"/>
    <mergeCell ref="R324:R325"/>
    <mergeCell ref="S324:S325"/>
    <mergeCell ref="Q330:Q331"/>
    <mergeCell ref="R330:R331"/>
    <mergeCell ref="S330:S331"/>
    <mergeCell ref="Q332:Q333"/>
    <mergeCell ref="R332:R333"/>
    <mergeCell ref="S332:S333"/>
    <mergeCell ref="Q328:Q329"/>
    <mergeCell ref="Q351:Q352"/>
    <mergeCell ref="R328:R329"/>
    <mergeCell ref="S328:S329"/>
    <mergeCell ref="Q337:Q338"/>
    <mergeCell ref="Q310:Q311"/>
    <mergeCell ref="R310:R311"/>
    <mergeCell ref="S310:S311"/>
    <mergeCell ref="Q312:Q313"/>
    <mergeCell ref="R312:R313"/>
    <mergeCell ref="S312:S313"/>
    <mergeCell ref="Q314:Q315"/>
    <mergeCell ref="R314:R315"/>
    <mergeCell ref="S314:S315"/>
    <mergeCell ref="Q316:Q317"/>
    <mergeCell ref="R316:R317"/>
    <mergeCell ref="S316:S317"/>
    <mergeCell ref="Q318:Q319"/>
    <mergeCell ref="R318:R319"/>
    <mergeCell ref="S318:S319"/>
    <mergeCell ref="Q320:Q321"/>
    <mergeCell ref="R320:R321"/>
    <mergeCell ref="S320:S321"/>
    <mergeCell ref="Q326:Q327"/>
    <mergeCell ref="R326:R327"/>
    <mergeCell ref="Q335:Q336"/>
    <mergeCell ref="R335:R336"/>
    <mergeCell ref="S335:S336"/>
    <mergeCell ref="Q298:Q299"/>
    <mergeCell ref="R298:R299"/>
    <mergeCell ref="S298:S299"/>
    <mergeCell ref="Q300:Q301"/>
    <mergeCell ref="R300:R301"/>
    <mergeCell ref="S300:S301"/>
    <mergeCell ref="Q302:Q303"/>
    <mergeCell ref="R302:R303"/>
    <mergeCell ref="S302:S303"/>
    <mergeCell ref="Q304:Q305"/>
    <mergeCell ref="R304:R305"/>
    <mergeCell ref="S304:S305"/>
    <mergeCell ref="Q306:Q307"/>
    <mergeCell ref="R306:R307"/>
    <mergeCell ref="S306:S307"/>
    <mergeCell ref="Q308:Q309"/>
    <mergeCell ref="R308:R309"/>
    <mergeCell ref="S308:S309"/>
    <mergeCell ref="Q286:Q287"/>
    <mergeCell ref="R286:R287"/>
    <mergeCell ref="S286:S287"/>
    <mergeCell ref="Q288:Q289"/>
    <mergeCell ref="R288:R289"/>
    <mergeCell ref="S288:S289"/>
    <mergeCell ref="Q290:Q291"/>
    <mergeCell ref="R290:R291"/>
    <mergeCell ref="S290:S291"/>
    <mergeCell ref="Q292:Q293"/>
    <mergeCell ref="R292:R293"/>
    <mergeCell ref="S292:S293"/>
    <mergeCell ref="Q294:Q295"/>
    <mergeCell ref="R294:R295"/>
    <mergeCell ref="S294:S295"/>
    <mergeCell ref="Q296:Q297"/>
    <mergeCell ref="R296:R297"/>
    <mergeCell ref="S296:S297"/>
    <mergeCell ref="Q276:Q277"/>
    <mergeCell ref="R276:R277"/>
    <mergeCell ref="S276:S277"/>
    <mergeCell ref="Q278:Q279"/>
    <mergeCell ref="R278:R279"/>
    <mergeCell ref="S278:S279"/>
    <mergeCell ref="Q280:Q281"/>
    <mergeCell ref="R280:R281"/>
    <mergeCell ref="S280:S281"/>
    <mergeCell ref="Q282:Q283"/>
    <mergeCell ref="R282:R283"/>
    <mergeCell ref="S282:S283"/>
    <mergeCell ref="Q284:Q285"/>
    <mergeCell ref="R284:R285"/>
    <mergeCell ref="S284:S285"/>
    <mergeCell ref="Q270:Q271"/>
    <mergeCell ref="R270:R271"/>
    <mergeCell ref="S270:S271"/>
    <mergeCell ref="S250:S251"/>
    <mergeCell ref="Q252:Q253"/>
    <mergeCell ref="R252:R253"/>
    <mergeCell ref="S252:S253"/>
    <mergeCell ref="Q254:Q255"/>
    <mergeCell ref="R254:R255"/>
    <mergeCell ref="S254:S255"/>
    <mergeCell ref="Q265:Q266"/>
    <mergeCell ref="R265:R266"/>
    <mergeCell ref="S265:S266"/>
    <mergeCell ref="S258:S259"/>
    <mergeCell ref="Q260:Q261"/>
    <mergeCell ref="R260:R261"/>
    <mergeCell ref="S260:S261"/>
    <mergeCell ref="S248:S249"/>
    <mergeCell ref="Q256:Q257"/>
    <mergeCell ref="R256:R257"/>
    <mergeCell ref="S256:S257"/>
    <mergeCell ref="S263:S264"/>
    <mergeCell ref="Q158:Q159"/>
    <mergeCell ref="R158:R159"/>
    <mergeCell ref="S158:S159"/>
    <mergeCell ref="Q160:Q161"/>
    <mergeCell ref="R160:R161"/>
    <mergeCell ref="S160:S161"/>
    <mergeCell ref="Q162:Q163"/>
    <mergeCell ref="R162:R163"/>
    <mergeCell ref="S162:S163"/>
    <mergeCell ref="Q222:Q223"/>
    <mergeCell ref="R222:R223"/>
    <mergeCell ref="S222:S223"/>
    <mergeCell ref="Q224:Q225"/>
    <mergeCell ref="R224:R225"/>
    <mergeCell ref="S224:S225"/>
    <mergeCell ref="Q226:Q227"/>
    <mergeCell ref="R226:R227"/>
    <mergeCell ref="S226:S227"/>
    <mergeCell ref="S194:S195"/>
    <mergeCell ref="S206:S207"/>
    <mergeCell ref="Q208:Q209"/>
    <mergeCell ref="R208:R209"/>
    <mergeCell ref="S208:S209"/>
    <mergeCell ref="Q210:Q211"/>
    <mergeCell ref="R210:R211"/>
    <mergeCell ref="S210:S211"/>
    <mergeCell ref="Q220:Q221"/>
    <mergeCell ref="R220:R221"/>
    <mergeCell ref="S220:S221"/>
    <mergeCell ref="Q172:Q173"/>
    <mergeCell ref="R172:R173"/>
    <mergeCell ref="S172:S173"/>
    <mergeCell ref="R134:R135"/>
    <mergeCell ref="S134:S135"/>
    <mergeCell ref="Q136:Q137"/>
    <mergeCell ref="R136:R137"/>
    <mergeCell ref="Q142:Q143"/>
    <mergeCell ref="R142:R143"/>
    <mergeCell ref="S142:S143"/>
    <mergeCell ref="Q144:Q145"/>
    <mergeCell ref="R144:R145"/>
    <mergeCell ref="S144:S145"/>
    <mergeCell ref="Q146:Q147"/>
    <mergeCell ref="R146:R147"/>
    <mergeCell ref="S146:S147"/>
    <mergeCell ref="Q148:Q149"/>
    <mergeCell ref="R148:R149"/>
    <mergeCell ref="S148:S149"/>
    <mergeCell ref="Q156:Q157"/>
    <mergeCell ref="R156:R157"/>
    <mergeCell ref="S156:S157"/>
    <mergeCell ref="Q43:Q44"/>
    <mergeCell ref="Q126:Q127"/>
    <mergeCell ref="R126:R127"/>
    <mergeCell ref="S126:S127"/>
    <mergeCell ref="Q138:Q139"/>
    <mergeCell ref="R138:R139"/>
    <mergeCell ref="S138:S139"/>
    <mergeCell ref="Q100:Q101"/>
    <mergeCell ref="R100:R101"/>
    <mergeCell ref="S100:S101"/>
    <mergeCell ref="Q140:Q141"/>
    <mergeCell ref="R140:R141"/>
    <mergeCell ref="S140:S141"/>
    <mergeCell ref="Q102:Q103"/>
    <mergeCell ref="R102:R103"/>
    <mergeCell ref="S102:S103"/>
    <mergeCell ref="Q118:Q119"/>
    <mergeCell ref="R118:R119"/>
    <mergeCell ref="S118:S119"/>
    <mergeCell ref="Q120:Q121"/>
    <mergeCell ref="R120:R121"/>
    <mergeCell ref="S120:S121"/>
    <mergeCell ref="Q128:Q129"/>
    <mergeCell ref="R128:R129"/>
    <mergeCell ref="S128:S129"/>
    <mergeCell ref="Q130:Q131"/>
    <mergeCell ref="R130:R131"/>
    <mergeCell ref="S130:S131"/>
    <mergeCell ref="Q132:Q133"/>
    <mergeCell ref="R132:R133"/>
    <mergeCell ref="S132:S133"/>
    <mergeCell ref="Q134:Q135"/>
    <mergeCell ref="R17:R18"/>
    <mergeCell ref="R13:R14"/>
    <mergeCell ref="S13:S14"/>
    <mergeCell ref="S54:S55"/>
    <mergeCell ref="Q56:Q57"/>
    <mergeCell ref="R56:R57"/>
    <mergeCell ref="S56:S57"/>
    <mergeCell ref="R45:R46"/>
    <mergeCell ref="S45:S46"/>
    <mergeCell ref="Q58:Q59"/>
    <mergeCell ref="R58:R59"/>
    <mergeCell ref="S58:S59"/>
    <mergeCell ref="Q60:Q61"/>
    <mergeCell ref="R60:R61"/>
    <mergeCell ref="S60:S61"/>
    <mergeCell ref="Q108:Q109"/>
    <mergeCell ref="R108:R109"/>
    <mergeCell ref="S108:S109"/>
    <mergeCell ref="R15:R16"/>
    <mergeCell ref="S15:S16"/>
    <mergeCell ref="Q35:Q36"/>
    <mergeCell ref="R35:R36"/>
    <mergeCell ref="S35:S36"/>
    <mergeCell ref="Q37:Q38"/>
    <mergeCell ref="R37:R38"/>
    <mergeCell ref="S37:S38"/>
    <mergeCell ref="Q39:Q40"/>
    <mergeCell ref="R39:R40"/>
    <mergeCell ref="S39:S40"/>
    <mergeCell ref="Q41:Q42"/>
    <mergeCell ref="R41:R42"/>
    <mergeCell ref="S41:S42"/>
    <mergeCell ref="Q112:Q113"/>
    <mergeCell ref="Q2:Q3"/>
    <mergeCell ref="R2:R3"/>
    <mergeCell ref="S2:S3"/>
    <mergeCell ref="Q21:Q22"/>
    <mergeCell ref="R21:R22"/>
    <mergeCell ref="S21:S22"/>
    <mergeCell ref="Q23:Q24"/>
    <mergeCell ref="R23:R24"/>
    <mergeCell ref="S23:S24"/>
    <mergeCell ref="Q25:Q26"/>
    <mergeCell ref="R25:R26"/>
    <mergeCell ref="S25:S26"/>
    <mergeCell ref="Q27:Q28"/>
    <mergeCell ref="R27:R28"/>
    <mergeCell ref="S27:S28"/>
    <mergeCell ref="Q29:Q30"/>
    <mergeCell ref="R29:R30"/>
    <mergeCell ref="S29:S30"/>
    <mergeCell ref="Q5:Q6"/>
    <mergeCell ref="R5:R6"/>
    <mergeCell ref="S5:S6"/>
    <mergeCell ref="Q7:Q8"/>
    <mergeCell ref="R7:R8"/>
    <mergeCell ref="S7:S8"/>
    <mergeCell ref="Q9:Q10"/>
    <mergeCell ref="R9:R10"/>
    <mergeCell ref="S9:S10"/>
    <mergeCell ref="Q11:Q12"/>
    <mergeCell ref="R11:R12"/>
    <mergeCell ref="S11:S12"/>
    <mergeCell ref="Q17:Q18"/>
    <mergeCell ref="S124:S125"/>
    <mergeCell ref="S17:S18"/>
    <mergeCell ref="Q19:Q20"/>
    <mergeCell ref="R19:R20"/>
    <mergeCell ref="S19:S20"/>
    <mergeCell ref="Q33:Q34"/>
    <mergeCell ref="R33:R34"/>
    <mergeCell ref="S33:S34"/>
    <mergeCell ref="A865:A866"/>
    <mergeCell ref="B865:B866"/>
    <mergeCell ref="B468:B471"/>
    <mergeCell ref="B472:B475"/>
    <mergeCell ref="C472:C475"/>
    <mergeCell ref="P507:P510"/>
    <mergeCell ref="P480:P483"/>
    <mergeCell ref="H428:H429"/>
    <mergeCell ref="D400:D401"/>
    <mergeCell ref="E400:E401"/>
    <mergeCell ref="D402:D403"/>
    <mergeCell ref="E402:E403"/>
    <mergeCell ref="D480:D481"/>
    <mergeCell ref="E480:E481"/>
    <mergeCell ref="D482:D483"/>
    <mergeCell ref="E482:E483"/>
    <mergeCell ref="P349:P350"/>
    <mergeCell ref="A369:A374"/>
    <mergeCell ref="C369:C374"/>
    <mergeCell ref="E369:E370"/>
    <mergeCell ref="Q110:Q111"/>
    <mergeCell ref="R110:R111"/>
    <mergeCell ref="S110:S111"/>
    <mergeCell ref="S136:S137"/>
    <mergeCell ref="E418:E419"/>
    <mergeCell ref="H710:H711"/>
    <mergeCell ref="E848:E849"/>
    <mergeCell ref="E852:E853"/>
    <mergeCell ref="D863:D864"/>
    <mergeCell ref="E863:E864"/>
    <mergeCell ref="D822:D823"/>
    <mergeCell ref="E826:E827"/>
    <mergeCell ref="D838:D839"/>
    <mergeCell ref="H826:H827"/>
    <mergeCell ref="H834:H835"/>
    <mergeCell ref="H838:H839"/>
    <mergeCell ref="H822:H823"/>
    <mergeCell ref="H804:H805"/>
    <mergeCell ref="R43:R44"/>
    <mergeCell ref="S43:S44"/>
    <mergeCell ref="Q31:Q32"/>
    <mergeCell ref="R31:R32"/>
    <mergeCell ref="S31:S32"/>
    <mergeCell ref="R112:R113"/>
    <mergeCell ref="S112:S113"/>
    <mergeCell ref="Q114:Q115"/>
    <mergeCell ref="R114:R115"/>
    <mergeCell ref="S114:S115"/>
    <mergeCell ref="Q116:Q117"/>
    <mergeCell ref="R116:R117"/>
    <mergeCell ref="S116:S117"/>
    <mergeCell ref="Q122:Q123"/>
    <mergeCell ref="R122:R123"/>
    <mergeCell ref="S122:S123"/>
    <mergeCell ref="Q124:Q125"/>
    <mergeCell ref="R124:R125"/>
    <mergeCell ref="H775:H776"/>
    <mergeCell ref="H796:H797"/>
    <mergeCell ref="H765:H766"/>
    <mergeCell ref="D676:D677"/>
    <mergeCell ref="A519:A522"/>
    <mergeCell ref="B519:B522"/>
    <mergeCell ref="C519:C522"/>
    <mergeCell ref="P596:P597"/>
    <mergeCell ref="E596:E597"/>
    <mergeCell ref="P322:P325"/>
    <mergeCell ref="D324:D325"/>
    <mergeCell ref="E324:E325"/>
    <mergeCell ref="H326:H327"/>
    <mergeCell ref="P326:P327"/>
    <mergeCell ref="D326:D327"/>
    <mergeCell ref="E326:E327"/>
    <mergeCell ref="E594:E595"/>
    <mergeCell ref="D596:D597"/>
    <mergeCell ref="D594:D595"/>
    <mergeCell ref="E592:E593"/>
    <mergeCell ref="D592:D593"/>
    <mergeCell ref="P592:P595"/>
    <mergeCell ref="H515:H516"/>
    <mergeCell ref="H332:H333"/>
    <mergeCell ref="H590:H591"/>
    <mergeCell ref="D521:D522"/>
    <mergeCell ref="D519:D520"/>
    <mergeCell ref="E378:E379"/>
    <mergeCell ref="H462:H463"/>
    <mergeCell ref="E466:E467"/>
    <mergeCell ref="E428:E429"/>
    <mergeCell ref="E425:E426"/>
    <mergeCell ref="E808:E809"/>
    <mergeCell ref="E822:E823"/>
    <mergeCell ref="H816:H817"/>
    <mergeCell ref="E676:E677"/>
    <mergeCell ref="H676:H677"/>
    <mergeCell ref="H728:H729"/>
    <mergeCell ref="E710:E711"/>
    <mergeCell ref="A592:A597"/>
    <mergeCell ref="H763:H764"/>
    <mergeCell ref="H806:H807"/>
    <mergeCell ref="H751:H752"/>
    <mergeCell ref="D784:D785"/>
    <mergeCell ref="D759:D760"/>
    <mergeCell ref="H588:H589"/>
    <mergeCell ref="C592:C597"/>
    <mergeCell ref="B592:B597"/>
    <mergeCell ref="A660:A663"/>
    <mergeCell ref="E765:E766"/>
    <mergeCell ref="D781:D782"/>
    <mergeCell ref="H613:H614"/>
    <mergeCell ref="H732:H733"/>
    <mergeCell ref="H609:H610"/>
    <mergeCell ref="D730:D731"/>
    <mergeCell ref="E730:E731"/>
    <mergeCell ref="E609:E610"/>
    <mergeCell ref="C751:C754"/>
    <mergeCell ref="A759:A762"/>
    <mergeCell ref="A636:A637"/>
    <mergeCell ref="A650:A651"/>
    <mergeCell ref="A642:A643"/>
    <mergeCell ref="E662:E663"/>
    <mergeCell ref="D662:D663"/>
    <mergeCell ref="D428:D429"/>
    <mergeCell ref="A316:A319"/>
    <mergeCell ref="A349:A350"/>
    <mergeCell ref="C351:C354"/>
    <mergeCell ref="B351:B354"/>
    <mergeCell ref="B341:B342"/>
    <mergeCell ref="C428:C429"/>
    <mergeCell ref="H943:H944"/>
    <mergeCell ref="E751:E752"/>
    <mergeCell ref="P265:P266"/>
    <mergeCell ref="D412:D413"/>
    <mergeCell ref="E412:E413"/>
    <mergeCell ref="E282:E283"/>
    <mergeCell ref="D286:D287"/>
    <mergeCell ref="D877:D878"/>
    <mergeCell ref="E877:E878"/>
    <mergeCell ref="H877:H878"/>
    <mergeCell ref="D881:D882"/>
    <mergeCell ref="D885:D886"/>
    <mergeCell ref="E881:E882"/>
    <mergeCell ref="E885:E886"/>
    <mergeCell ref="D726:D727"/>
    <mergeCell ref="H753:H754"/>
    <mergeCell ref="H761:H762"/>
    <mergeCell ref="H769:H770"/>
    <mergeCell ref="P369:P372"/>
    <mergeCell ref="D371:D372"/>
    <mergeCell ref="E371:E372"/>
    <mergeCell ref="D322:D323"/>
    <mergeCell ref="D820:D821"/>
    <mergeCell ref="H869:H870"/>
    <mergeCell ref="D850:D851"/>
    <mergeCell ref="H521:H522"/>
    <mergeCell ref="H367:H368"/>
    <mergeCell ref="H375:H376"/>
    <mergeCell ref="H361:H366"/>
    <mergeCell ref="H100:H101"/>
    <mergeCell ref="E108:E109"/>
    <mergeCell ref="H384:H385"/>
    <mergeCell ref="H386:H387"/>
    <mergeCell ref="E386:E387"/>
    <mergeCell ref="E138:E139"/>
    <mergeCell ref="H138:H139"/>
    <mergeCell ref="H108:H109"/>
    <mergeCell ref="H112:H113"/>
    <mergeCell ref="H136:H137"/>
    <mergeCell ref="H430:H431"/>
    <mergeCell ref="H468:H469"/>
    <mergeCell ref="H458:H459"/>
    <mergeCell ref="H369:H370"/>
    <mergeCell ref="E359:E360"/>
    <mergeCell ref="H156:H157"/>
    <mergeCell ref="H158:H159"/>
    <mergeCell ref="H160:H161"/>
    <mergeCell ref="H162:H163"/>
    <mergeCell ref="H208:H211"/>
    <mergeCell ref="E310:E311"/>
    <mergeCell ref="E322:E323"/>
    <mergeCell ref="E406:E407"/>
    <mergeCell ref="H398:H399"/>
    <mergeCell ref="E416:E417"/>
    <mergeCell ref="E515:E516"/>
    <mergeCell ref="H392:H393"/>
    <mergeCell ref="H288:H289"/>
    <mergeCell ref="B49:B52"/>
    <mergeCell ref="C49:C52"/>
    <mergeCell ref="H56:H57"/>
    <mergeCell ref="C29:C32"/>
    <mergeCell ref="H43:H44"/>
    <mergeCell ref="B361:B362"/>
    <mergeCell ref="B375:B376"/>
    <mergeCell ref="C367:C368"/>
    <mergeCell ref="H150:H151"/>
    <mergeCell ref="H144:H145"/>
    <mergeCell ref="D144:D145"/>
    <mergeCell ref="H142:H143"/>
    <mergeCell ref="E156:E157"/>
    <mergeCell ref="E300:E301"/>
    <mergeCell ref="D244:D245"/>
    <mergeCell ref="H240:H241"/>
    <mergeCell ref="H270:H271"/>
    <mergeCell ref="H322:H323"/>
    <mergeCell ref="E288:E289"/>
    <mergeCell ref="B363:B364"/>
    <mergeCell ref="D359:D360"/>
    <mergeCell ref="B312:B315"/>
    <mergeCell ref="D312:D313"/>
    <mergeCell ref="C345:C350"/>
    <mergeCell ref="B365:B366"/>
    <mergeCell ref="D367:D368"/>
    <mergeCell ref="H308:H309"/>
    <mergeCell ref="H312:H313"/>
    <mergeCell ref="H276:H277"/>
    <mergeCell ref="H280:H281"/>
    <mergeCell ref="E256:E257"/>
    <mergeCell ref="E294:E295"/>
    <mergeCell ref="A480:A485"/>
    <mergeCell ref="B480:B485"/>
    <mergeCell ref="C480:C485"/>
    <mergeCell ref="B436:B437"/>
    <mergeCell ref="B434:B435"/>
    <mergeCell ref="A142:A145"/>
    <mergeCell ref="B142:B145"/>
    <mergeCell ref="B288:B291"/>
    <mergeCell ref="B349:B350"/>
    <mergeCell ref="B406:B409"/>
    <mergeCell ref="B410:B413"/>
    <mergeCell ref="A396:A399"/>
    <mergeCell ref="E286:E287"/>
    <mergeCell ref="E347:E348"/>
    <mergeCell ref="D310:D311"/>
    <mergeCell ref="D158:D159"/>
    <mergeCell ref="E158:E159"/>
    <mergeCell ref="D282:D283"/>
    <mergeCell ref="C384:C385"/>
    <mergeCell ref="B396:B399"/>
    <mergeCell ref="E296:E297"/>
    <mergeCell ref="E355:E356"/>
    <mergeCell ref="D392:D393"/>
    <mergeCell ref="E388:E389"/>
    <mergeCell ref="E308:E309"/>
    <mergeCell ref="D160:D161"/>
    <mergeCell ref="B300:B303"/>
    <mergeCell ref="B438:B439"/>
    <mergeCell ref="C450:C451"/>
    <mergeCell ref="B460:B463"/>
    <mergeCell ref="D156:D157"/>
    <mergeCell ref="C142:C145"/>
    <mergeCell ref="E332:E333"/>
    <mergeCell ref="D232:D233"/>
    <mergeCell ref="H316:H317"/>
    <mergeCell ref="H339:H340"/>
    <mergeCell ref="H296:H297"/>
    <mergeCell ref="H300:H301"/>
    <mergeCell ref="H304:H305"/>
    <mergeCell ref="D408:D409"/>
    <mergeCell ref="H320:H321"/>
    <mergeCell ref="E280:E281"/>
    <mergeCell ref="D174:D175"/>
    <mergeCell ref="E174:E175"/>
    <mergeCell ref="H268:H269"/>
    <mergeCell ref="H382:H383"/>
    <mergeCell ref="H286:H287"/>
    <mergeCell ref="H250:H253"/>
    <mergeCell ref="D316:D317"/>
    <mergeCell ref="D363:D364"/>
    <mergeCell ref="E363:E364"/>
    <mergeCell ref="D365:D366"/>
    <mergeCell ref="E365:E366"/>
    <mergeCell ref="D270:D271"/>
    <mergeCell ref="H260:H261"/>
    <mergeCell ref="E335:E336"/>
    <mergeCell ref="D369:D370"/>
    <mergeCell ref="D5:D6"/>
    <mergeCell ref="E5:E6"/>
    <mergeCell ref="H5:H6"/>
    <mergeCell ref="A5:A8"/>
    <mergeCell ref="B5:B8"/>
    <mergeCell ref="C5:C8"/>
    <mergeCell ref="D41:D42"/>
    <mergeCell ref="E41:E42"/>
    <mergeCell ref="A9:A12"/>
    <mergeCell ref="B60:B61"/>
    <mergeCell ref="C60:C61"/>
    <mergeCell ref="E124:E125"/>
    <mergeCell ref="H21:H22"/>
    <mergeCell ref="D25:D26"/>
    <mergeCell ref="H23:H24"/>
    <mergeCell ref="D23:D24"/>
    <mergeCell ref="E23:E24"/>
    <mergeCell ref="D39:D40"/>
    <mergeCell ref="E39:E40"/>
    <mergeCell ref="D43:D44"/>
    <mergeCell ref="E43:E44"/>
    <mergeCell ref="C37:C40"/>
    <mergeCell ref="E49:E50"/>
    <mergeCell ref="H49:H50"/>
    <mergeCell ref="D54:D55"/>
    <mergeCell ref="D56:D57"/>
    <mergeCell ref="D27:D28"/>
    <mergeCell ref="E27:E28"/>
    <mergeCell ref="H27:H28"/>
    <mergeCell ref="D102:D103"/>
    <mergeCell ref="D9:D10"/>
    <mergeCell ref="E9:E10"/>
    <mergeCell ref="A41:A44"/>
    <mergeCell ref="B41:B44"/>
    <mergeCell ref="C41:C44"/>
    <mergeCell ref="D7:D8"/>
    <mergeCell ref="E7:E8"/>
    <mergeCell ref="B9:B12"/>
    <mergeCell ref="C9:C12"/>
    <mergeCell ref="D11:D12"/>
    <mergeCell ref="E11:E12"/>
    <mergeCell ref="H39:H40"/>
    <mergeCell ref="D31:D32"/>
    <mergeCell ref="E31:E32"/>
    <mergeCell ref="H31:H32"/>
    <mergeCell ref="C21:C24"/>
    <mergeCell ref="A25:A28"/>
    <mergeCell ref="B25:B28"/>
    <mergeCell ref="C25:C28"/>
    <mergeCell ref="A29:A32"/>
    <mergeCell ref="B29:B32"/>
    <mergeCell ref="A17:A20"/>
    <mergeCell ref="B17:B20"/>
    <mergeCell ref="C17:C20"/>
    <mergeCell ref="D29:D30"/>
    <mergeCell ref="E29:E30"/>
    <mergeCell ref="H29:H30"/>
    <mergeCell ref="A21:A24"/>
    <mergeCell ref="H7:H8"/>
    <mergeCell ref="E17:E18"/>
    <mergeCell ref="H17:H18"/>
    <mergeCell ref="D21:D22"/>
    <mergeCell ref="E21:E22"/>
    <mergeCell ref="H11:H12"/>
    <mergeCell ref="D124:D125"/>
    <mergeCell ref="D17:D18"/>
    <mergeCell ref="E25:E26"/>
    <mergeCell ref="H25:H26"/>
    <mergeCell ref="E19:E20"/>
    <mergeCell ref="H19:H20"/>
    <mergeCell ref="D19:D20"/>
    <mergeCell ref="C100:C103"/>
    <mergeCell ref="E122:E123"/>
    <mergeCell ref="H47:H48"/>
    <mergeCell ref="B66:B69"/>
    <mergeCell ref="C66:C69"/>
    <mergeCell ref="D66:D67"/>
    <mergeCell ref="E66:E67"/>
    <mergeCell ref="H66:H67"/>
    <mergeCell ref="D60:D61"/>
    <mergeCell ref="E60:E61"/>
    <mergeCell ref="D49:D50"/>
    <mergeCell ref="B54:B59"/>
    <mergeCell ref="C54:C59"/>
    <mergeCell ref="E47:E48"/>
    <mergeCell ref="B21:B24"/>
    <mergeCell ref="H33:H34"/>
    <mergeCell ref="H35:H36"/>
    <mergeCell ref="H37:H38"/>
    <mergeCell ref="H41:H42"/>
    <mergeCell ref="H54:H55"/>
    <mergeCell ref="H60:H61"/>
    <mergeCell ref="D51:D52"/>
    <mergeCell ref="E51:E52"/>
    <mergeCell ref="H58:H59"/>
    <mergeCell ref="H51:H52"/>
    <mergeCell ref="B609:B610"/>
    <mergeCell ref="A375:A376"/>
    <mergeCell ref="D375:D376"/>
    <mergeCell ref="A392:A395"/>
    <mergeCell ref="H440:H441"/>
    <mergeCell ref="H442:H443"/>
    <mergeCell ref="H418:H419"/>
    <mergeCell ref="E276:E277"/>
    <mergeCell ref="H263:H264"/>
    <mergeCell ref="E367:E368"/>
    <mergeCell ref="D298:D299"/>
    <mergeCell ref="E298:E299"/>
    <mergeCell ref="H359:H360"/>
    <mergeCell ref="D341:D342"/>
    <mergeCell ref="E320:E321"/>
    <mergeCell ref="E265:E266"/>
    <mergeCell ref="B414:B415"/>
    <mergeCell ref="C341:C342"/>
    <mergeCell ref="A332:A333"/>
    <mergeCell ref="B332:B333"/>
    <mergeCell ref="D290:D291"/>
    <mergeCell ref="E590:E591"/>
    <mergeCell ref="D588:D589"/>
    <mergeCell ref="E588:E589"/>
    <mergeCell ref="D609:D610"/>
    <mergeCell ref="C476:C479"/>
    <mergeCell ref="C436:C437"/>
    <mergeCell ref="C430:C431"/>
    <mergeCell ref="D472:D473"/>
    <mergeCell ref="A322:A327"/>
    <mergeCell ref="H517:H518"/>
    <mergeCell ref="H394:H395"/>
    <mergeCell ref="H615:H616"/>
    <mergeCell ref="H436:H437"/>
    <mergeCell ref="H454:H455"/>
    <mergeCell ref="E394:E395"/>
    <mergeCell ref="H330:H331"/>
    <mergeCell ref="H341:H342"/>
    <mergeCell ref="E384:E385"/>
    <mergeCell ref="H388:H389"/>
    <mergeCell ref="H355:H356"/>
    <mergeCell ref="H284:H285"/>
    <mergeCell ref="A386:A389"/>
    <mergeCell ref="C386:C389"/>
    <mergeCell ref="B386:B389"/>
    <mergeCell ref="B380:B383"/>
    <mergeCell ref="E470:E471"/>
    <mergeCell ref="D531:D532"/>
    <mergeCell ref="E529:E530"/>
    <mergeCell ref="C468:C471"/>
    <mergeCell ref="C296:C299"/>
    <mergeCell ref="C284:C287"/>
    <mergeCell ref="B322:B327"/>
    <mergeCell ref="C322:C327"/>
    <mergeCell ref="B369:B374"/>
    <mergeCell ref="C330:C331"/>
    <mergeCell ref="B284:B287"/>
    <mergeCell ref="E339:E340"/>
    <mergeCell ref="D380:D381"/>
    <mergeCell ref="B292:B295"/>
    <mergeCell ref="B308:B311"/>
    <mergeCell ref="B611:B614"/>
    <mergeCell ref="A611:A614"/>
    <mergeCell ref="B384:B385"/>
    <mergeCell ref="A1:P1"/>
    <mergeCell ref="A390:A391"/>
    <mergeCell ref="B390:B391"/>
    <mergeCell ref="C390:C391"/>
    <mergeCell ref="D390:D391"/>
    <mergeCell ref="E390:E391"/>
    <mergeCell ref="D138:D139"/>
    <mergeCell ref="H228:H229"/>
    <mergeCell ref="H230:H231"/>
    <mergeCell ref="H232:H233"/>
    <mergeCell ref="E56:E57"/>
    <mergeCell ref="E58:E59"/>
    <mergeCell ref="E102:E103"/>
    <mergeCell ref="H102:H103"/>
    <mergeCell ref="H124:H125"/>
    <mergeCell ref="H130:H131"/>
    <mergeCell ref="H402:H403"/>
    <mergeCell ref="D256:D257"/>
    <mergeCell ref="H122:H123"/>
    <mergeCell ref="D398:D399"/>
    <mergeCell ref="H148:H149"/>
    <mergeCell ref="D162:D163"/>
    <mergeCell ref="E144:E145"/>
    <mergeCell ref="E128:E129"/>
    <mergeCell ref="D300:D301"/>
    <mergeCell ref="D292:D293"/>
    <mergeCell ref="E292:E293"/>
    <mergeCell ref="D280:D281"/>
    <mergeCell ref="D248:D249"/>
    <mergeCell ref="E248:E249"/>
    <mergeCell ref="D254:D255"/>
    <mergeCell ref="E132:E133"/>
    <mergeCell ref="H464:H465"/>
    <mergeCell ref="P384:P385"/>
    <mergeCell ref="P345:P346"/>
    <mergeCell ref="E434:E435"/>
    <mergeCell ref="D476:D477"/>
    <mergeCell ref="E361:E362"/>
    <mergeCell ref="D456:D457"/>
    <mergeCell ref="P456:P459"/>
    <mergeCell ref="D373:D374"/>
    <mergeCell ref="E373:E374"/>
    <mergeCell ref="H373:H374"/>
    <mergeCell ref="H466:H467"/>
    <mergeCell ref="E452:E453"/>
    <mergeCell ref="H396:H397"/>
    <mergeCell ref="H380:H381"/>
    <mergeCell ref="H410:H411"/>
    <mergeCell ref="D388:D389"/>
    <mergeCell ref="E464:E465"/>
    <mergeCell ref="D474:D475"/>
    <mergeCell ref="D442:D443"/>
    <mergeCell ref="D446:D447"/>
    <mergeCell ref="D460:D461"/>
    <mergeCell ref="D436:D437"/>
    <mergeCell ref="H400:H401"/>
    <mergeCell ref="E410:E411"/>
    <mergeCell ref="E382:E383"/>
    <mergeCell ref="D410:D411"/>
    <mergeCell ref="D462:D463"/>
    <mergeCell ref="D430:D431"/>
    <mergeCell ref="D438:D439"/>
    <mergeCell ref="D414:D415"/>
    <mergeCell ref="D406:D407"/>
    <mergeCell ref="H472:H473"/>
    <mergeCell ref="H476:H477"/>
    <mergeCell ref="D468:D469"/>
    <mergeCell ref="H474:H475"/>
    <mergeCell ref="E414:E415"/>
    <mergeCell ref="H448:H449"/>
    <mergeCell ref="E442:E443"/>
    <mergeCell ref="E446:E447"/>
    <mergeCell ref="P476:P479"/>
    <mergeCell ref="H446:H447"/>
    <mergeCell ref="H450:H451"/>
    <mergeCell ref="H432:H433"/>
    <mergeCell ref="H478:H479"/>
    <mergeCell ref="D450:D451"/>
    <mergeCell ref="D478:D479"/>
    <mergeCell ref="D296:D297"/>
    <mergeCell ref="E304:E305"/>
    <mergeCell ref="D308:D309"/>
    <mergeCell ref="D394:D395"/>
    <mergeCell ref="E396:E397"/>
    <mergeCell ref="E450:E451"/>
    <mergeCell ref="H335:H336"/>
    <mergeCell ref="H406:H407"/>
    <mergeCell ref="D466:D467"/>
    <mergeCell ref="D452:D453"/>
    <mergeCell ref="P450:P451"/>
    <mergeCell ref="P452:P455"/>
    <mergeCell ref="D470:D471"/>
    <mergeCell ref="H416:H417"/>
    <mergeCell ref="H452:H453"/>
    <mergeCell ref="H456:H457"/>
    <mergeCell ref="H460:H461"/>
    <mergeCell ref="B224:B227"/>
    <mergeCell ref="C224:C227"/>
    <mergeCell ref="C328:C329"/>
    <mergeCell ref="D328:D329"/>
    <mergeCell ref="P472:P475"/>
    <mergeCell ref="E430:E431"/>
    <mergeCell ref="H434:H435"/>
    <mergeCell ref="E460:E461"/>
    <mergeCell ref="E456:E457"/>
    <mergeCell ref="E476:E477"/>
    <mergeCell ref="E444:E445"/>
    <mergeCell ref="H513:H514"/>
    <mergeCell ref="D444:D445"/>
    <mergeCell ref="D434:D435"/>
    <mergeCell ref="H444:H445"/>
    <mergeCell ref="P484:P485"/>
    <mergeCell ref="H480:H481"/>
    <mergeCell ref="E438:E439"/>
    <mergeCell ref="E440:E441"/>
    <mergeCell ref="D432:D433"/>
    <mergeCell ref="D448:D449"/>
    <mergeCell ref="H470:H471"/>
    <mergeCell ref="E474:E475"/>
    <mergeCell ref="H507:H508"/>
    <mergeCell ref="E432:E433"/>
    <mergeCell ref="E472:E473"/>
    <mergeCell ref="D454:D455"/>
    <mergeCell ref="H292:H293"/>
    <mergeCell ref="E448:E449"/>
    <mergeCell ref="E484:E485"/>
    <mergeCell ref="C452:C455"/>
    <mergeCell ref="C464:C467"/>
    <mergeCell ref="H630:H631"/>
    <mergeCell ref="H674:H675"/>
    <mergeCell ref="H736:H737"/>
    <mergeCell ref="H740:H741"/>
    <mergeCell ref="E746:E747"/>
    <mergeCell ref="D644:D645"/>
    <mergeCell ref="H724:H725"/>
    <mergeCell ref="H634:H635"/>
    <mergeCell ref="E744:E745"/>
    <mergeCell ref="E738:E739"/>
    <mergeCell ref="H654:H655"/>
    <mergeCell ref="H642:H643"/>
    <mergeCell ref="H730:H731"/>
    <mergeCell ref="C654:C655"/>
    <mergeCell ref="D674:D675"/>
    <mergeCell ref="E674:E675"/>
    <mergeCell ref="A738:A741"/>
    <mergeCell ref="B738:B741"/>
    <mergeCell ref="C738:C741"/>
    <mergeCell ref="E722:E723"/>
    <mergeCell ref="H738:H739"/>
    <mergeCell ref="B656:B659"/>
    <mergeCell ref="D728:D729"/>
    <mergeCell ref="H718:H719"/>
    <mergeCell ref="D636:D637"/>
    <mergeCell ref="D734:D735"/>
    <mergeCell ref="D744:D745"/>
    <mergeCell ref="H638:H639"/>
    <mergeCell ref="H636:H637"/>
    <mergeCell ref="H640:H641"/>
    <mergeCell ref="H644:H645"/>
    <mergeCell ref="H660:H661"/>
    <mergeCell ref="A632:A635"/>
    <mergeCell ref="B632:B635"/>
    <mergeCell ref="C632:C635"/>
    <mergeCell ref="A664:A665"/>
    <mergeCell ref="B664:B665"/>
    <mergeCell ref="C664:C665"/>
    <mergeCell ref="A670:A673"/>
    <mergeCell ref="B660:B663"/>
    <mergeCell ref="C660:C663"/>
    <mergeCell ref="D640:D641"/>
    <mergeCell ref="A640:A641"/>
    <mergeCell ref="A638:A639"/>
    <mergeCell ref="B650:B651"/>
    <mergeCell ref="D660:D661"/>
    <mergeCell ref="A646:A647"/>
    <mergeCell ref="A656:A659"/>
    <mergeCell ref="C638:C639"/>
    <mergeCell ref="C636:C637"/>
    <mergeCell ref="C642:C643"/>
    <mergeCell ref="P2:P3"/>
    <mergeCell ref="A2:A3"/>
    <mergeCell ref="B2:B3"/>
    <mergeCell ref="D2:E2"/>
    <mergeCell ref="F2:F3"/>
    <mergeCell ref="G2:G3"/>
    <mergeCell ref="C2:C3"/>
    <mergeCell ref="H2:H3"/>
    <mergeCell ref="O2:O3"/>
    <mergeCell ref="I2:N2"/>
    <mergeCell ref="B430:B431"/>
    <mergeCell ref="A430:A431"/>
    <mergeCell ref="B432:B433"/>
    <mergeCell ref="C432:C433"/>
    <mergeCell ref="C434:C435"/>
    <mergeCell ref="D304:D305"/>
    <mergeCell ref="A609:A610"/>
    <mergeCell ref="H9:H10"/>
    <mergeCell ref="D208:D209"/>
    <mergeCell ref="E208:E209"/>
    <mergeCell ref="C148:C149"/>
    <mergeCell ref="A148:A149"/>
    <mergeCell ref="D148:D149"/>
    <mergeCell ref="D100:D101"/>
    <mergeCell ref="E100:E101"/>
    <mergeCell ref="A118:A121"/>
    <mergeCell ref="D126:D127"/>
    <mergeCell ref="E126:E127"/>
    <mergeCell ref="B118:B121"/>
    <mergeCell ref="B100:B103"/>
    <mergeCell ref="A100:A103"/>
    <mergeCell ref="D47:D48"/>
    <mergeCell ref="A33:A34"/>
    <mergeCell ref="B33:B34"/>
    <mergeCell ref="C33:C34"/>
    <mergeCell ref="D33:D34"/>
    <mergeCell ref="E33:E34"/>
    <mergeCell ref="A35:A36"/>
    <mergeCell ref="B35:B36"/>
    <mergeCell ref="A339:A340"/>
    <mergeCell ref="A330:A331"/>
    <mergeCell ref="A320:A321"/>
    <mergeCell ref="C35:C36"/>
    <mergeCell ref="D35:D36"/>
    <mergeCell ref="E35:E36"/>
    <mergeCell ref="D37:D38"/>
    <mergeCell ref="E37:E38"/>
    <mergeCell ref="E104:E105"/>
    <mergeCell ref="D114:D115"/>
    <mergeCell ref="A208:A211"/>
    <mergeCell ref="B208:B211"/>
    <mergeCell ref="A37:A40"/>
    <mergeCell ref="B37:B40"/>
    <mergeCell ref="D110:D111"/>
    <mergeCell ref="E306:E307"/>
    <mergeCell ref="B316:B319"/>
    <mergeCell ref="C312:C315"/>
    <mergeCell ref="D302:D303"/>
    <mergeCell ref="E302:E303"/>
    <mergeCell ref="E220:E221"/>
    <mergeCell ref="E188:E189"/>
    <mergeCell ref="C339:C340"/>
    <mergeCell ref="D210:D211"/>
    <mergeCell ref="E284:E285"/>
    <mergeCell ref="B949:B952"/>
    <mergeCell ref="C949:C952"/>
    <mergeCell ref="A943:A944"/>
    <mergeCell ref="B943:B944"/>
    <mergeCell ref="E907:E908"/>
    <mergeCell ref="D907:D908"/>
    <mergeCell ref="A931:A934"/>
    <mergeCell ref="A763:A764"/>
    <mergeCell ref="B763:B764"/>
    <mergeCell ref="C763:C764"/>
    <mergeCell ref="D763:D764"/>
    <mergeCell ref="E753:E754"/>
    <mergeCell ref="D753:D754"/>
    <mergeCell ref="B751:B754"/>
    <mergeCell ref="D761:D762"/>
    <mergeCell ref="E761:E762"/>
    <mergeCell ref="C911:C914"/>
    <mergeCell ref="D826:D827"/>
    <mergeCell ref="D796:D797"/>
    <mergeCell ref="C781:C782"/>
    <mergeCell ref="D802:D803"/>
    <mergeCell ref="A765:A766"/>
    <mergeCell ref="D767:D768"/>
    <mergeCell ref="D792:D793"/>
    <mergeCell ref="E871:E872"/>
    <mergeCell ref="E951:E952"/>
    <mergeCell ref="D939:D940"/>
    <mergeCell ref="D949:D950"/>
    <mergeCell ref="E949:E950"/>
    <mergeCell ref="D927:D928"/>
    <mergeCell ref="D871:D872"/>
    <mergeCell ref="B765:B766"/>
    <mergeCell ref="H1022:H1023"/>
    <mergeCell ref="H1030:H1031"/>
    <mergeCell ref="A1022:A1027"/>
    <mergeCell ref="B1022:B1027"/>
    <mergeCell ref="D718:D719"/>
    <mergeCell ref="E718:E719"/>
    <mergeCell ref="A724:A725"/>
    <mergeCell ref="B724:B725"/>
    <mergeCell ref="C724:C725"/>
    <mergeCell ref="D724:D725"/>
    <mergeCell ref="E724:E725"/>
    <mergeCell ref="C718:C719"/>
    <mergeCell ref="H734:H735"/>
    <mergeCell ref="D746:D747"/>
    <mergeCell ref="D765:D766"/>
    <mergeCell ref="E905:E906"/>
    <mergeCell ref="E828:E829"/>
    <mergeCell ref="E781:E782"/>
    <mergeCell ref="D879:D880"/>
    <mergeCell ref="H923:H924"/>
    <mergeCell ref="A871:A874"/>
    <mergeCell ref="H759:H760"/>
    <mergeCell ref="B891:C891"/>
    <mergeCell ref="H919:H920"/>
    <mergeCell ref="H931:H932"/>
    <mergeCell ref="H939:H940"/>
    <mergeCell ref="H767:H768"/>
    <mergeCell ref="E850:E851"/>
    <mergeCell ref="A746:A749"/>
    <mergeCell ref="A949:A952"/>
    <mergeCell ref="B759:B762"/>
    <mergeCell ref="C759:C762"/>
    <mergeCell ref="B148:B149"/>
    <mergeCell ref="E148:E149"/>
    <mergeCell ref="A160:A163"/>
    <mergeCell ref="B160:B163"/>
    <mergeCell ref="C320:C321"/>
    <mergeCell ref="E270:E271"/>
    <mergeCell ref="E341:E342"/>
    <mergeCell ref="D330:D331"/>
    <mergeCell ref="E278:E279"/>
    <mergeCell ref="D278:D279"/>
    <mergeCell ref="E380:E381"/>
    <mergeCell ref="E160:E161"/>
    <mergeCell ref="A292:A295"/>
    <mergeCell ref="A220:A221"/>
    <mergeCell ref="B220:B221"/>
    <mergeCell ref="A232:A235"/>
    <mergeCell ref="B343:B344"/>
    <mergeCell ref="B345:B346"/>
    <mergeCell ref="D284:D285"/>
    <mergeCell ref="D288:D289"/>
    <mergeCell ref="D343:D344"/>
    <mergeCell ref="E343:E344"/>
    <mergeCell ref="D339:D340"/>
    <mergeCell ref="E290:E291"/>
    <mergeCell ref="D263:D264"/>
    <mergeCell ref="E268:E269"/>
    <mergeCell ref="C160:C163"/>
    <mergeCell ref="C156:C159"/>
    <mergeCell ref="B250:B253"/>
    <mergeCell ref="A280:A283"/>
    <mergeCell ref="A263:A266"/>
    <mergeCell ref="A224:A227"/>
    <mergeCell ref="E521:E522"/>
    <mergeCell ref="A156:A159"/>
    <mergeCell ref="B156:B159"/>
    <mergeCell ref="E316:E317"/>
    <mergeCell ref="D351:D352"/>
    <mergeCell ref="B716:B717"/>
    <mergeCell ref="H484:H485"/>
    <mergeCell ref="H438:H439"/>
    <mergeCell ref="E454:E455"/>
    <mergeCell ref="D294:D295"/>
    <mergeCell ref="B416:B419"/>
    <mergeCell ref="B296:B299"/>
    <mergeCell ref="H254:H257"/>
    <mergeCell ref="E314:E315"/>
    <mergeCell ref="C343:C344"/>
    <mergeCell ref="D353:D354"/>
    <mergeCell ref="B452:B455"/>
    <mergeCell ref="B456:B459"/>
    <mergeCell ref="B476:B479"/>
    <mergeCell ref="B339:B340"/>
    <mergeCell ref="B330:B331"/>
    <mergeCell ref="B440:B441"/>
    <mergeCell ref="E375:E376"/>
    <mergeCell ref="C440:C441"/>
    <mergeCell ref="C392:C395"/>
    <mergeCell ref="E436:E437"/>
    <mergeCell ref="E392:E393"/>
    <mergeCell ref="D458:D459"/>
    <mergeCell ref="C460:C463"/>
    <mergeCell ref="E462:E463"/>
    <mergeCell ref="D347:D348"/>
    <mergeCell ref="A438:A439"/>
    <mergeCell ref="D590:D591"/>
    <mergeCell ref="D613:D614"/>
    <mergeCell ref="E646:E647"/>
    <mergeCell ref="B507:B512"/>
    <mergeCell ref="D626:D627"/>
    <mergeCell ref="D515:D516"/>
    <mergeCell ref="D654:D655"/>
    <mergeCell ref="D751:D752"/>
    <mergeCell ref="A648:A649"/>
    <mergeCell ref="B648:B649"/>
    <mergeCell ref="D638:D639"/>
    <mergeCell ref="C652:C653"/>
    <mergeCell ref="C628:C631"/>
    <mergeCell ref="D628:D629"/>
    <mergeCell ref="E628:E629"/>
    <mergeCell ref="D630:D631"/>
    <mergeCell ref="E630:E631"/>
    <mergeCell ref="D611:D612"/>
    <mergeCell ref="E611:E612"/>
    <mergeCell ref="C507:C512"/>
    <mergeCell ref="A588:A591"/>
    <mergeCell ref="C644:C645"/>
    <mergeCell ref="A652:A653"/>
    <mergeCell ref="A654:A655"/>
    <mergeCell ref="B654:B655"/>
    <mergeCell ref="C648:C649"/>
    <mergeCell ref="B646:B647"/>
    <mergeCell ref="A722:A723"/>
    <mergeCell ref="B722:B723"/>
    <mergeCell ref="C722:C723"/>
    <mergeCell ref="D722:D723"/>
    <mergeCell ref="A726:A729"/>
    <mergeCell ref="C765:C766"/>
    <mergeCell ref="E759:E760"/>
    <mergeCell ref="A507:A512"/>
    <mergeCell ref="C438:C439"/>
    <mergeCell ref="D634:D635"/>
    <mergeCell ref="E634:E635"/>
    <mergeCell ref="A460:A463"/>
    <mergeCell ref="A468:A471"/>
    <mergeCell ref="A472:A475"/>
    <mergeCell ref="A440:A441"/>
    <mergeCell ref="E763:E764"/>
    <mergeCell ref="B446:B449"/>
    <mergeCell ref="B464:B467"/>
    <mergeCell ref="A464:A467"/>
    <mergeCell ref="E468:E469"/>
    <mergeCell ref="A442:A445"/>
    <mergeCell ref="A499:A502"/>
    <mergeCell ref="B499:B502"/>
    <mergeCell ref="C499:C502"/>
    <mergeCell ref="D499:D500"/>
    <mergeCell ref="E499:E500"/>
    <mergeCell ref="A513:A518"/>
    <mergeCell ref="D484:D485"/>
    <mergeCell ref="D464:D465"/>
    <mergeCell ref="C609:C610"/>
    <mergeCell ref="E519:E520"/>
    <mergeCell ref="A476:A479"/>
    <mergeCell ref="E478:E479"/>
    <mergeCell ref="A751:A754"/>
    <mergeCell ref="D748:D749"/>
    <mergeCell ref="C513:C518"/>
    <mergeCell ref="D513:D514"/>
    <mergeCell ref="A436:A437"/>
    <mergeCell ref="E748:E749"/>
    <mergeCell ref="E652:E653"/>
    <mergeCell ref="E617:E618"/>
    <mergeCell ref="D617:D618"/>
    <mergeCell ref="E660:E661"/>
    <mergeCell ref="C456:C459"/>
    <mergeCell ref="C442:C445"/>
    <mergeCell ref="E642:E643"/>
    <mergeCell ref="B617:B618"/>
    <mergeCell ref="C617:C618"/>
    <mergeCell ref="C712:C713"/>
    <mergeCell ref="B718:B719"/>
    <mergeCell ref="B636:B637"/>
    <mergeCell ref="C646:C647"/>
    <mergeCell ref="E551:E552"/>
    <mergeCell ref="A557:A558"/>
    <mergeCell ref="B557:B558"/>
    <mergeCell ref="C557:C558"/>
    <mergeCell ref="D557:D558"/>
    <mergeCell ref="E557:E558"/>
    <mergeCell ref="A620:A623"/>
    <mergeCell ref="B620:B623"/>
    <mergeCell ref="C620:C623"/>
    <mergeCell ref="D620:D621"/>
    <mergeCell ref="E620:E621"/>
    <mergeCell ref="C670:C673"/>
    <mergeCell ref="D670:D671"/>
    <mergeCell ref="E670:E671"/>
    <mergeCell ref="A674:A677"/>
    <mergeCell ref="E458:E459"/>
    <mergeCell ref="D511:D512"/>
    <mergeCell ref="A495:A498"/>
    <mergeCell ref="B495:B498"/>
    <mergeCell ref="C495:C498"/>
    <mergeCell ref="D495:D496"/>
    <mergeCell ref="E495:E496"/>
    <mergeCell ref="A503:A506"/>
    <mergeCell ref="B503:B506"/>
    <mergeCell ref="A714:A715"/>
    <mergeCell ref="B714:B715"/>
    <mergeCell ref="C714:C715"/>
    <mergeCell ref="D714:D715"/>
    <mergeCell ref="E714:E715"/>
    <mergeCell ref="A446:A449"/>
    <mergeCell ref="E513:E514"/>
    <mergeCell ref="A535:A538"/>
    <mergeCell ref="B535:B538"/>
    <mergeCell ref="C535:C538"/>
    <mergeCell ref="D535:D536"/>
    <mergeCell ref="E535:E536"/>
    <mergeCell ref="A543:A546"/>
    <mergeCell ref="B543:B546"/>
    <mergeCell ref="C543:C546"/>
    <mergeCell ref="D543:D544"/>
    <mergeCell ref="E543:E544"/>
    <mergeCell ref="A551:A552"/>
    <mergeCell ref="B551:B552"/>
    <mergeCell ref="C551:C552"/>
    <mergeCell ref="D551:D552"/>
    <mergeCell ref="A628:A631"/>
    <mergeCell ref="B628:B631"/>
    <mergeCell ref="D487:D488"/>
    <mergeCell ref="E487:E488"/>
    <mergeCell ref="A720:A721"/>
    <mergeCell ref="A529:A532"/>
    <mergeCell ref="B529:B532"/>
    <mergeCell ref="C529:C532"/>
    <mergeCell ref="D529:D530"/>
    <mergeCell ref="E531:E532"/>
    <mergeCell ref="A533:A534"/>
    <mergeCell ref="B533:B534"/>
    <mergeCell ref="C533:C534"/>
    <mergeCell ref="A710:A711"/>
    <mergeCell ref="A716:A717"/>
    <mergeCell ref="B674:B677"/>
    <mergeCell ref="C674:C677"/>
    <mergeCell ref="E615:E616"/>
    <mergeCell ref="E638:E639"/>
    <mergeCell ref="D648:D649"/>
    <mergeCell ref="E648:E649"/>
    <mergeCell ref="D642:D643"/>
    <mergeCell ref="C710:C711"/>
    <mergeCell ref="D710:D711"/>
    <mergeCell ref="E613:E614"/>
    <mergeCell ref="A624:A627"/>
    <mergeCell ref="B624:B627"/>
    <mergeCell ref="C624:C627"/>
    <mergeCell ref="A615:A616"/>
    <mergeCell ref="B615:B616"/>
    <mergeCell ref="A617:A618"/>
    <mergeCell ref="B588:B591"/>
    <mergeCell ref="C588:C591"/>
    <mergeCell ref="C611:C614"/>
    <mergeCell ref="A678:A681"/>
    <mergeCell ref="B678:B681"/>
    <mergeCell ref="H617:H618"/>
    <mergeCell ref="E636:E637"/>
    <mergeCell ref="B640:B641"/>
    <mergeCell ref="C640:C641"/>
    <mergeCell ref="E626:E627"/>
    <mergeCell ref="B642:B643"/>
    <mergeCell ref="C650:C651"/>
    <mergeCell ref="D712:D713"/>
    <mergeCell ref="E712:E713"/>
    <mergeCell ref="C615:C616"/>
    <mergeCell ref="D615:D616"/>
    <mergeCell ref="H624:H625"/>
    <mergeCell ref="D632:D633"/>
    <mergeCell ref="E632:E633"/>
    <mergeCell ref="H632:H633"/>
    <mergeCell ref="D664:D665"/>
    <mergeCell ref="E664:E665"/>
    <mergeCell ref="H664:H665"/>
    <mergeCell ref="D652:D653"/>
    <mergeCell ref="B638:B639"/>
    <mergeCell ref="H620:H621"/>
    <mergeCell ref="E640:E641"/>
    <mergeCell ref="H670:H671"/>
    <mergeCell ref="D672:D673"/>
    <mergeCell ref="D624:D625"/>
    <mergeCell ref="E624:E625"/>
    <mergeCell ref="H626:H627"/>
    <mergeCell ref="H628:H629"/>
    <mergeCell ref="B712:B713"/>
    <mergeCell ref="E672:E673"/>
    <mergeCell ref="H672:H673"/>
    <mergeCell ref="B670:B673"/>
    <mergeCell ref="D794:D795"/>
    <mergeCell ref="E794:E795"/>
    <mergeCell ref="A796:A799"/>
    <mergeCell ref="C771:C774"/>
    <mergeCell ref="H800:H801"/>
    <mergeCell ref="A792:A795"/>
    <mergeCell ref="B792:B795"/>
    <mergeCell ref="C792:C795"/>
    <mergeCell ref="E773:E774"/>
    <mergeCell ref="E767:E768"/>
    <mergeCell ref="D771:D772"/>
    <mergeCell ref="E771:E772"/>
    <mergeCell ref="P784:P787"/>
    <mergeCell ref="D777:D778"/>
    <mergeCell ref="E777:E778"/>
    <mergeCell ref="D786:D787"/>
    <mergeCell ref="E786:E787"/>
    <mergeCell ref="C779:C780"/>
    <mergeCell ref="B781:B782"/>
    <mergeCell ref="B788:B791"/>
    <mergeCell ref="P771:P778"/>
    <mergeCell ref="B767:B770"/>
    <mergeCell ref="H771:H772"/>
    <mergeCell ref="D773:D774"/>
    <mergeCell ref="H788:H789"/>
    <mergeCell ref="H779:H780"/>
    <mergeCell ref="H781:H782"/>
    <mergeCell ref="E779:E780"/>
    <mergeCell ref="H784:H785"/>
    <mergeCell ref="B775:B778"/>
    <mergeCell ref="H792:H793"/>
    <mergeCell ref="E792:E793"/>
    <mergeCell ref="P949:P952"/>
    <mergeCell ref="P511:P512"/>
    <mergeCell ref="H594:H595"/>
    <mergeCell ref="P615:P616"/>
    <mergeCell ref="A816:A821"/>
    <mergeCell ref="B816:B821"/>
    <mergeCell ref="B939:B942"/>
    <mergeCell ref="A939:A942"/>
    <mergeCell ref="H927:H928"/>
    <mergeCell ref="E911:E912"/>
    <mergeCell ref="E941:E942"/>
    <mergeCell ref="P935:P936"/>
    <mergeCell ref="C939:C942"/>
    <mergeCell ref="C943:C944"/>
    <mergeCell ref="D915:D916"/>
    <mergeCell ref="E915:E916"/>
    <mergeCell ref="B834:B837"/>
    <mergeCell ref="D848:D849"/>
    <mergeCell ref="E838:E839"/>
    <mergeCell ref="H848:H849"/>
    <mergeCell ref="H852:H853"/>
    <mergeCell ref="D836:D837"/>
    <mergeCell ref="E836:E837"/>
    <mergeCell ref="B842:B845"/>
    <mergeCell ref="E842:E843"/>
    <mergeCell ref="B826:B829"/>
    <mergeCell ref="A826:A829"/>
    <mergeCell ref="A911:A914"/>
    <mergeCell ref="B931:B934"/>
    <mergeCell ref="C931:C934"/>
    <mergeCell ref="B911:B914"/>
    <mergeCell ref="A867:A868"/>
    <mergeCell ref="H949:H950"/>
    <mergeCell ref="E935:E936"/>
    <mergeCell ref="D931:D932"/>
    <mergeCell ref="E931:E932"/>
    <mergeCell ref="B927:B930"/>
    <mergeCell ref="C927:C930"/>
    <mergeCell ref="A822:A825"/>
    <mergeCell ref="C822:C825"/>
    <mergeCell ref="D357:D358"/>
    <mergeCell ref="E357:E358"/>
    <mergeCell ref="H357:H358"/>
    <mergeCell ref="C355:C358"/>
    <mergeCell ref="B355:B358"/>
    <mergeCell ref="A814:A815"/>
    <mergeCell ref="E804:E805"/>
    <mergeCell ref="D808:D809"/>
    <mergeCell ref="C814:C815"/>
    <mergeCell ref="C808:C809"/>
    <mergeCell ref="A788:A791"/>
    <mergeCell ref="C788:C791"/>
    <mergeCell ref="D790:D791"/>
    <mergeCell ref="E790:E791"/>
    <mergeCell ref="B867:B868"/>
    <mergeCell ref="C867:C868"/>
    <mergeCell ref="D865:D866"/>
    <mergeCell ref="E865:E866"/>
    <mergeCell ref="A856:A857"/>
    <mergeCell ref="D905:D906"/>
    <mergeCell ref="E875:E876"/>
    <mergeCell ref="A879:A882"/>
    <mergeCell ref="C834:C837"/>
    <mergeCell ref="E900:E901"/>
    <mergeCell ref="D951:D952"/>
    <mergeCell ref="E937:E938"/>
    <mergeCell ref="A923:A926"/>
    <mergeCell ref="D933:D934"/>
    <mergeCell ref="E933:E934"/>
    <mergeCell ref="C935:C938"/>
    <mergeCell ref="E812:E813"/>
    <mergeCell ref="A806:A807"/>
    <mergeCell ref="B806:B807"/>
    <mergeCell ref="C806:C807"/>
    <mergeCell ref="D806:D807"/>
    <mergeCell ref="E806:E807"/>
    <mergeCell ref="C826:C829"/>
    <mergeCell ref="C919:C922"/>
    <mergeCell ref="B919:B922"/>
    <mergeCell ref="B875:B878"/>
    <mergeCell ref="D842:D843"/>
    <mergeCell ref="C875:C878"/>
    <mergeCell ref="A875:A878"/>
    <mergeCell ref="A842:A847"/>
    <mergeCell ref="D840:D841"/>
    <mergeCell ref="E840:E841"/>
    <mergeCell ref="D834:D835"/>
    <mergeCell ref="E834:E835"/>
    <mergeCell ref="D854:D855"/>
    <mergeCell ref="E854:E855"/>
    <mergeCell ref="D852:D853"/>
    <mergeCell ref="D856:D857"/>
    <mergeCell ref="C852:C855"/>
    <mergeCell ref="A848:A851"/>
    <mergeCell ref="E879:E880"/>
    <mergeCell ref="C856:C857"/>
    <mergeCell ref="P943:P944"/>
    <mergeCell ref="P939:P940"/>
    <mergeCell ref="D913:D914"/>
    <mergeCell ref="E913:E914"/>
    <mergeCell ref="P848:P851"/>
    <mergeCell ref="P852:P855"/>
    <mergeCell ref="P875:P876"/>
    <mergeCell ref="P879:P880"/>
    <mergeCell ref="E856:E857"/>
    <mergeCell ref="E858:E859"/>
    <mergeCell ref="P856:P857"/>
    <mergeCell ref="D873:D874"/>
    <mergeCell ref="E873:E874"/>
    <mergeCell ref="C869:C870"/>
    <mergeCell ref="D869:D870"/>
    <mergeCell ref="B856:B857"/>
    <mergeCell ref="A869:A870"/>
    <mergeCell ref="E869:E870"/>
    <mergeCell ref="H875:H876"/>
    <mergeCell ref="P887:P888"/>
    <mergeCell ref="P889:P890"/>
    <mergeCell ref="P927:P928"/>
    <mergeCell ref="H935:H936"/>
    <mergeCell ref="H881:H882"/>
    <mergeCell ref="H885:H886"/>
    <mergeCell ref="H883:H884"/>
    <mergeCell ref="H911:H914"/>
    <mergeCell ref="H915:H916"/>
    <mergeCell ref="H873:H874"/>
    <mergeCell ref="A858:A859"/>
    <mergeCell ref="B858:B859"/>
    <mergeCell ref="C858:C859"/>
    <mergeCell ref="H887:H888"/>
    <mergeCell ref="H889:H890"/>
    <mergeCell ref="D919:D920"/>
    <mergeCell ref="E919:E920"/>
    <mergeCell ref="D923:D924"/>
    <mergeCell ref="D911:D912"/>
    <mergeCell ref="B848:B851"/>
    <mergeCell ref="C848:C851"/>
    <mergeCell ref="B852:B855"/>
    <mergeCell ref="D867:D868"/>
    <mergeCell ref="E867:E868"/>
    <mergeCell ref="A883:A886"/>
    <mergeCell ref="C907:C910"/>
    <mergeCell ref="D909:D910"/>
    <mergeCell ref="E909:E910"/>
    <mergeCell ref="E923:E924"/>
    <mergeCell ref="H879:H880"/>
    <mergeCell ref="A852:A855"/>
    <mergeCell ref="D858:D859"/>
    <mergeCell ref="A861:A864"/>
    <mergeCell ref="B907:B910"/>
    <mergeCell ref="H905:H906"/>
    <mergeCell ref="H907:H908"/>
    <mergeCell ref="C879:C882"/>
    <mergeCell ref="D861:D862"/>
    <mergeCell ref="B871:B874"/>
    <mergeCell ref="C871:C874"/>
    <mergeCell ref="A887:A890"/>
    <mergeCell ref="B887:B890"/>
    <mergeCell ref="C887:C890"/>
    <mergeCell ref="D887:D890"/>
    <mergeCell ref="E887:E890"/>
    <mergeCell ref="E921:E922"/>
    <mergeCell ref="D925:D926"/>
    <mergeCell ref="E925:E926"/>
    <mergeCell ref="C923:C926"/>
    <mergeCell ref="B923:B926"/>
    <mergeCell ref="D929:D930"/>
    <mergeCell ref="E929:E930"/>
    <mergeCell ref="E927:E928"/>
    <mergeCell ref="D941:D942"/>
    <mergeCell ref="A900:A901"/>
    <mergeCell ref="B935:B938"/>
    <mergeCell ref="B883:B886"/>
    <mergeCell ref="C883:C886"/>
    <mergeCell ref="A935:A938"/>
    <mergeCell ref="A907:A910"/>
    <mergeCell ref="E939:E940"/>
    <mergeCell ref="D917:D918"/>
    <mergeCell ref="E917:E918"/>
    <mergeCell ref="C915:C918"/>
    <mergeCell ref="B915:B918"/>
    <mergeCell ref="A915:A918"/>
    <mergeCell ref="D921:D922"/>
    <mergeCell ref="A905:A906"/>
    <mergeCell ref="B846:B847"/>
    <mergeCell ref="C842:C847"/>
    <mergeCell ref="D846:D847"/>
    <mergeCell ref="E846:E847"/>
    <mergeCell ref="C816:C821"/>
    <mergeCell ref="H820:H821"/>
    <mergeCell ref="P820:P821"/>
    <mergeCell ref="H808:H809"/>
    <mergeCell ref="H814:H815"/>
    <mergeCell ref="B822:B825"/>
    <mergeCell ref="P911:P914"/>
    <mergeCell ref="P915:P916"/>
    <mergeCell ref="P919:P920"/>
    <mergeCell ref="P923:P924"/>
    <mergeCell ref="P826:P829"/>
    <mergeCell ref="B879:B882"/>
    <mergeCell ref="D935:D936"/>
    <mergeCell ref="C865:C866"/>
    <mergeCell ref="B869:B870"/>
    <mergeCell ref="P931:P932"/>
    <mergeCell ref="D814:D815"/>
    <mergeCell ref="P816:P819"/>
    <mergeCell ref="H900:H901"/>
    <mergeCell ref="D828:D829"/>
    <mergeCell ref="H871:H872"/>
    <mergeCell ref="H856:H857"/>
    <mergeCell ref="H858:H859"/>
    <mergeCell ref="D875:D876"/>
    <mergeCell ref="D900:D901"/>
    <mergeCell ref="D883:D884"/>
    <mergeCell ref="E883:E884"/>
    <mergeCell ref="E814:E815"/>
    <mergeCell ref="D142:D143"/>
    <mergeCell ref="E142:E143"/>
    <mergeCell ref="A343:A344"/>
    <mergeCell ref="E162:E163"/>
    <mergeCell ref="E242:E243"/>
    <mergeCell ref="E228:E229"/>
    <mergeCell ref="D230:D231"/>
    <mergeCell ref="E230:E231"/>
    <mergeCell ref="E232:E233"/>
    <mergeCell ref="D234:D235"/>
    <mergeCell ref="E234:E235"/>
    <mergeCell ref="C220:C221"/>
    <mergeCell ref="D268:D269"/>
    <mergeCell ref="E210:E211"/>
    <mergeCell ref="B164:B167"/>
    <mergeCell ref="E263:E264"/>
    <mergeCell ref="C164:C167"/>
    <mergeCell ref="E150:E151"/>
    <mergeCell ref="D150:D151"/>
    <mergeCell ref="C232:C235"/>
    <mergeCell ref="C280:C283"/>
    <mergeCell ref="B280:B283"/>
    <mergeCell ref="A228:A231"/>
    <mergeCell ref="B228:B231"/>
    <mergeCell ref="C228:C231"/>
    <mergeCell ref="D228:D229"/>
    <mergeCell ref="A172:A175"/>
    <mergeCell ref="B172:B175"/>
    <mergeCell ref="C172:C175"/>
    <mergeCell ref="A188:A191"/>
    <mergeCell ref="B188:B191"/>
    <mergeCell ref="C188:C191"/>
    <mergeCell ref="C276:C279"/>
    <mergeCell ref="B263:B266"/>
    <mergeCell ref="D265:D266"/>
    <mergeCell ref="E186:E187"/>
    <mergeCell ref="A192:A195"/>
    <mergeCell ref="B192:B195"/>
    <mergeCell ref="C192:C195"/>
    <mergeCell ref="D192:D193"/>
    <mergeCell ref="E192:E193"/>
    <mergeCell ref="C200:C203"/>
    <mergeCell ref="D200:D201"/>
    <mergeCell ref="E200:E201"/>
    <mergeCell ref="E260:E261"/>
    <mergeCell ref="A222:A223"/>
    <mergeCell ref="B222:B223"/>
    <mergeCell ref="C222:C223"/>
    <mergeCell ref="E202:E203"/>
    <mergeCell ref="E244:E245"/>
    <mergeCell ref="D246:D247"/>
    <mergeCell ref="D220:D221"/>
    <mergeCell ref="E254:E255"/>
    <mergeCell ref="A246:A249"/>
    <mergeCell ref="B246:B249"/>
    <mergeCell ref="C246:C249"/>
    <mergeCell ref="E246:E247"/>
    <mergeCell ref="A254:A257"/>
    <mergeCell ref="B254:B257"/>
    <mergeCell ref="C254:C257"/>
    <mergeCell ref="A268:A269"/>
    <mergeCell ref="A270:A275"/>
    <mergeCell ref="A258:A261"/>
    <mergeCell ref="B258:B261"/>
    <mergeCell ref="A288:A291"/>
    <mergeCell ref="C263:C266"/>
    <mergeCell ref="D314:D315"/>
    <mergeCell ref="C288:C291"/>
    <mergeCell ref="A276:A279"/>
    <mergeCell ref="A284:A287"/>
    <mergeCell ref="C316:C319"/>
    <mergeCell ref="E312:E313"/>
    <mergeCell ref="A312:A315"/>
    <mergeCell ref="D318:D319"/>
    <mergeCell ref="E318:E319"/>
    <mergeCell ref="E421:E422"/>
    <mergeCell ref="E328:E329"/>
    <mergeCell ref="C240:C241"/>
    <mergeCell ref="D240:D241"/>
    <mergeCell ref="E240:E241"/>
    <mergeCell ref="B270:B275"/>
    <mergeCell ref="A351:A354"/>
    <mergeCell ref="A304:A307"/>
    <mergeCell ref="B304:B307"/>
    <mergeCell ref="B320:B321"/>
    <mergeCell ref="A341:A342"/>
    <mergeCell ref="D306:D307"/>
    <mergeCell ref="A308:A311"/>
    <mergeCell ref="E353:E354"/>
    <mergeCell ref="E330:E331"/>
    <mergeCell ref="A345:A346"/>
    <mergeCell ref="C242:C245"/>
    <mergeCell ref="D242:D243"/>
    <mergeCell ref="D260:D261"/>
    <mergeCell ref="E408:E409"/>
    <mergeCell ref="D404:D405"/>
    <mergeCell ref="A296:A299"/>
    <mergeCell ref="A347:A348"/>
    <mergeCell ref="C332:C333"/>
    <mergeCell ref="A421:A424"/>
    <mergeCell ref="B421:B424"/>
    <mergeCell ref="C421:C424"/>
    <mergeCell ref="D421:D422"/>
    <mergeCell ref="D361:D362"/>
    <mergeCell ref="B328:B329"/>
    <mergeCell ref="B442:B445"/>
    <mergeCell ref="B450:B451"/>
    <mergeCell ref="A450:A451"/>
    <mergeCell ref="B428:B429"/>
    <mergeCell ref="B359:B360"/>
    <mergeCell ref="A355:A358"/>
    <mergeCell ref="C380:C383"/>
    <mergeCell ref="A367:A368"/>
    <mergeCell ref="D332:D333"/>
    <mergeCell ref="A432:A433"/>
    <mergeCell ref="A434:A435"/>
    <mergeCell ref="A335:A336"/>
    <mergeCell ref="B335:B336"/>
    <mergeCell ref="C335:C336"/>
    <mergeCell ref="D335:D336"/>
    <mergeCell ref="A300:A303"/>
    <mergeCell ref="C300:C303"/>
    <mergeCell ref="C446:C449"/>
    <mergeCell ref="D440:D441"/>
    <mergeCell ref="A380:A383"/>
    <mergeCell ref="C304:C307"/>
    <mergeCell ref="C308:C311"/>
    <mergeCell ref="D320:D321"/>
    <mergeCell ref="A13:A16"/>
    <mergeCell ref="B13:B16"/>
    <mergeCell ref="C13:C16"/>
    <mergeCell ref="D13:D14"/>
    <mergeCell ref="E13:E14"/>
    <mergeCell ref="H13:H14"/>
    <mergeCell ref="Q13:Q14"/>
    <mergeCell ref="D15:D16"/>
    <mergeCell ref="E15:E16"/>
    <mergeCell ref="H15:H16"/>
    <mergeCell ref="Q15:Q16"/>
    <mergeCell ref="A49:A52"/>
    <mergeCell ref="E252:E253"/>
    <mergeCell ref="C292:C295"/>
    <mergeCell ref="C208:C211"/>
    <mergeCell ref="D276:D277"/>
    <mergeCell ref="A45:A46"/>
    <mergeCell ref="B45:B46"/>
    <mergeCell ref="C45:C46"/>
    <mergeCell ref="D45:D46"/>
    <mergeCell ref="E45:E46"/>
    <mergeCell ref="H45:H46"/>
    <mergeCell ref="Q45:Q46"/>
    <mergeCell ref="A47:A48"/>
    <mergeCell ref="B47:B48"/>
    <mergeCell ref="C47:C48"/>
    <mergeCell ref="A146:A147"/>
    <mergeCell ref="B146:B147"/>
    <mergeCell ref="C146:C147"/>
    <mergeCell ref="D146:D147"/>
    <mergeCell ref="E146:E147"/>
    <mergeCell ref="Q47:Q48"/>
    <mergeCell ref="R47:R48"/>
    <mergeCell ref="S47:S48"/>
    <mergeCell ref="A62:A65"/>
    <mergeCell ref="B62:B65"/>
    <mergeCell ref="C62:C65"/>
    <mergeCell ref="D62:D63"/>
    <mergeCell ref="E62:E63"/>
    <mergeCell ref="H62:H63"/>
    <mergeCell ref="P62:P63"/>
    <mergeCell ref="Q62:Q63"/>
    <mergeCell ref="R62:R63"/>
    <mergeCell ref="S62:S63"/>
    <mergeCell ref="D64:D65"/>
    <mergeCell ref="E64:E65"/>
    <mergeCell ref="H64:H65"/>
    <mergeCell ref="Q64:Q65"/>
    <mergeCell ref="R64:R65"/>
    <mergeCell ref="S64:S65"/>
    <mergeCell ref="P54:P57"/>
    <mergeCell ref="P58:P59"/>
    <mergeCell ref="Q49:Q50"/>
    <mergeCell ref="R49:R50"/>
    <mergeCell ref="S49:S50"/>
    <mergeCell ref="Q51:Q52"/>
    <mergeCell ref="R51:R52"/>
    <mergeCell ref="S51:S52"/>
    <mergeCell ref="Q54:Q55"/>
    <mergeCell ref="R54:R55"/>
    <mergeCell ref="D58:D59"/>
    <mergeCell ref="E54:E55"/>
    <mergeCell ref="A60:A61"/>
    <mergeCell ref="A54:A59"/>
    <mergeCell ref="P66:P67"/>
    <mergeCell ref="Q66:Q67"/>
    <mergeCell ref="R66:R67"/>
    <mergeCell ref="S66:S67"/>
    <mergeCell ref="D68:D69"/>
    <mergeCell ref="E68:E69"/>
    <mergeCell ref="H68:H69"/>
    <mergeCell ref="Q68:Q69"/>
    <mergeCell ref="R68:R69"/>
    <mergeCell ref="S68:S69"/>
    <mergeCell ref="A70:A73"/>
    <mergeCell ref="B70:B73"/>
    <mergeCell ref="C70:C73"/>
    <mergeCell ref="D70:D71"/>
    <mergeCell ref="E70:E71"/>
    <mergeCell ref="H70:H71"/>
    <mergeCell ref="Q70:Q71"/>
    <mergeCell ref="R70:R71"/>
    <mergeCell ref="S70:S71"/>
    <mergeCell ref="D72:D73"/>
    <mergeCell ref="E72:E73"/>
    <mergeCell ref="H72:H73"/>
    <mergeCell ref="Q72:Q73"/>
    <mergeCell ref="R72:R73"/>
    <mergeCell ref="S72:S73"/>
    <mergeCell ref="A66:A69"/>
    <mergeCell ref="A74:A75"/>
    <mergeCell ref="B74:B75"/>
    <mergeCell ref="C74:C75"/>
    <mergeCell ref="D74:D75"/>
    <mergeCell ref="E74:E75"/>
    <mergeCell ref="H74:H75"/>
    <mergeCell ref="Q74:Q75"/>
    <mergeCell ref="R74:R75"/>
    <mergeCell ref="S74:S75"/>
    <mergeCell ref="A76:A79"/>
    <mergeCell ref="B76:B79"/>
    <mergeCell ref="C76:C79"/>
    <mergeCell ref="D76:D77"/>
    <mergeCell ref="E76:E77"/>
    <mergeCell ref="H76:H77"/>
    <mergeCell ref="Q76:Q77"/>
    <mergeCell ref="R76:R77"/>
    <mergeCell ref="S76:S77"/>
    <mergeCell ref="D78:D79"/>
    <mergeCell ref="E78:E79"/>
    <mergeCell ref="H78:H79"/>
    <mergeCell ref="Q78:Q79"/>
    <mergeCell ref="R78:R79"/>
    <mergeCell ref="S78:S79"/>
    <mergeCell ref="A80:A81"/>
    <mergeCell ref="B80:B81"/>
    <mergeCell ref="C80:C81"/>
    <mergeCell ref="D80:D81"/>
    <mergeCell ref="E80:E81"/>
    <mergeCell ref="H80:H81"/>
    <mergeCell ref="Q80:Q81"/>
    <mergeCell ref="R80:R81"/>
    <mergeCell ref="S80:S81"/>
    <mergeCell ref="A82:A85"/>
    <mergeCell ref="B82:B85"/>
    <mergeCell ref="C82:C85"/>
    <mergeCell ref="D82:D83"/>
    <mergeCell ref="E82:E83"/>
    <mergeCell ref="H82:H83"/>
    <mergeCell ref="P82:P83"/>
    <mergeCell ref="Q82:Q83"/>
    <mergeCell ref="R82:R83"/>
    <mergeCell ref="S82:S83"/>
    <mergeCell ref="D84:D85"/>
    <mergeCell ref="E84:E85"/>
    <mergeCell ref="H84:H85"/>
    <mergeCell ref="P84:P85"/>
    <mergeCell ref="Q84:Q85"/>
    <mergeCell ref="R84:R85"/>
    <mergeCell ref="S84:S85"/>
    <mergeCell ref="A86:A89"/>
    <mergeCell ref="B86:B89"/>
    <mergeCell ref="C86:C89"/>
    <mergeCell ref="D86:D87"/>
    <mergeCell ref="E86:E87"/>
    <mergeCell ref="H86:H87"/>
    <mergeCell ref="Q86:Q87"/>
    <mergeCell ref="R86:R87"/>
    <mergeCell ref="S86:S87"/>
    <mergeCell ref="D88:D89"/>
    <mergeCell ref="E88:E89"/>
    <mergeCell ref="H88:H89"/>
    <mergeCell ref="Q88:Q89"/>
    <mergeCell ref="R88:R89"/>
    <mergeCell ref="S88:S89"/>
    <mergeCell ref="A90:A93"/>
    <mergeCell ref="B90:B93"/>
    <mergeCell ref="C90:C93"/>
    <mergeCell ref="D90:D91"/>
    <mergeCell ref="E90:E91"/>
    <mergeCell ref="H90:H91"/>
    <mergeCell ref="Q90:Q91"/>
    <mergeCell ref="R90:R91"/>
    <mergeCell ref="S90:S91"/>
    <mergeCell ref="D92:D93"/>
    <mergeCell ref="E92:E93"/>
    <mergeCell ref="H92:H93"/>
    <mergeCell ref="Q92:Q93"/>
    <mergeCell ref="R92:R93"/>
    <mergeCell ref="S92:S93"/>
    <mergeCell ref="A94:A95"/>
    <mergeCell ref="B94:B95"/>
    <mergeCell ref="C94:C95"/>
    <mergeCell ref="D94:D95"/>
    <mergeCell ref="E94:E95"/>
    <mergeCell ref="H94:H95"/>
    <mergeCell ref="Q94:Q95"/>
    <mergeCell ref="R94:R95"/>
    <mergeCell ref="S94:S95"/>
    <mergeCell ref="A96:A99"/>
    <mergeCell ref="B96:B99"/>
    <mergeCell ref="C96:C99"/>
    <mergeCell ref="D96:D97"/>
    <mergeCell ref="E96:E97"/>
    <mergeCell ref="H96:H97"/>
    <mergeCell ref="Q96:Q97"/>
    <mergeCell ref="R96:R97"/>
    <mergeCell ref="S96:S97"/>
    <mergeCell ref="D98:D99"/>
    <mergeCell ref="E98:E99"/>
    <mergeCell ref="H98:H99"/>
    <mergeCell ref="Q98:Q99"/>
    <mergeCell ref="R98:R99"/>
    <mergeCell ref="S98:S99"/>
    <mergeCell ref="A104:A105"/>
    <mergeCell ref="B104:B105"/>
    <mergeCell ref="C104:C105"/>
    <mergeCell ref="D104:D105"/>
    <mergeCell ref="P104:P105"/>
    <mergeCell ref="Q104:Q105"/>
    <mergeCell ref="R104:R105"/>
    <mergeCell ref="S104:S105"/>
    <mergeCell ref="A106:A109"/>
    <mergeCell ref="B106:B109"/>
    <mergeCell ref="C106:C109"/>
    <mergeCell ref="D106:D107"/>
    <mergeCell ref="E106:E107"/>
    <mergeCell ref="H106:H107"/>
    <mergeCell ref="Q106:Q107"/>
    <mergeCell ref="R106:R107"/>
    <mergeCell ref="S106:S107"/>
    <mergeCell ref="H104:H105"/>
    <mergeCell ref="D108:D109"/>
    <mergeCell ref="A110:A113"/>
    <mergeCell ref="B110:B113"/>
    <mergeCell ref="C110:C113"/>
    <mergeCell ref="H110:H111"/>
    <mergeCell ref="D112:D113"/>
    <mergeCell ref="E112:E113"/>
    <mergeCell ref="A114:A117"/>
    <mergeCell ref="B114:B117"/>
    <mergeCell ref="C114:C117"/>
    <mergeCell ref="H114:H115"/>
    <mergeCell ref="D116:D117"/>
    <mergeCell ref="E116:E117"/>
    <mergeCell ref="H116:H117"/>
    <mergeCell ref="A122:A125"/>
    <mergeCell ref="B122:B125"/>
    <mergeCell ref="C122:C125"/>
    <mergeCell ref="A126:A129"/>
    <mergeCell ref="B126:B129"/>
    <mergeCell ref="C126:C129"/>
    <mergeCell ref="H128:H129"/>
    <mergeCell ref="C118:C121"/>
    <mergeCell ref="D118:D119"/>
    <mergeCell ref="E118:E119"/>
    <mergeCell ref="H118:H119"/>
    <mergeCell ref="D120:D121"/>
    <mergeCell ref="E120:E121"/>
    <mergeCell ref="H120:H121"/>
    <mergeCell ref="D128:D129"/>
    <mergeCell ref="E114:E115"/>
    <mergeCell ref="D122:D123"/>
    <mergeCell ref="H126:H127"/>
    <mergeCell ref="E110:E111"/>
    <mergeCell ref="A130:A133"/>
    <mergeCell ref="B130:B133"/>
    <mergeCell ref="C130:C133"/>
    <mergeCell ref="H132:H133"/>
    <mergeCell ref="A134:A135"/>
    <mergeCell ref="B134:B135"/>
    <mergeCell ref="C134:C135"/>
    <mergeCell ref="E134:E135"/>
    <mergeCell ref="A136:A137"/>
    <mergeCell ref="B136:B137"/>
    <mergeCell ref="C136:C137"/>
    <mergeCell ref="A138:A141"/>
    <mergeCell ref="B138:B141"/>
    <mergeCell ref="C138:C141"/>
    <mergeCell ref="D140:D141"/>
    <mergeCell ref="E140:E141"/>
    <mergeCell ref="H140:H141"/>
    <mergeCell ref="E130:E131"/>
    <mergeCell ref="D130:D131"/>
    <mergeCell ref="D134:D135"/>
    <mergeCell ref="H134:H135"/>
    <mergeCell ref="D136:D137"/>
    <mergeCell ref="E136:E137"/>
    <mergeCell ref="D132:D133"/>
    <mergeCell ref="A150:A153"/>
    <mergeCell ref="B150:B153"/>
    <mergeCell ref="C150:C153"/>
    <mergeCell ref="D152:D153"/>
    <mergeCell ref="E152:E153"/>
    <mergeCell ref="Q152:Q153"/>
    <mergeCell ref="R152:R153"/>
    <mergeCell ref="S152:S153"/>
    <mergeCell ref="A154:A155"/>
    <mergeCell ref="B154:B155"/>
    <mergeCell ref="C154:C155"/>
    <mergeCell ref="D154:D155"/>
    <mergeCell ref="E154:E155"/>
    <mergeCell ref="H154:H155"/>
    <mergeCell ref="Q154:Q155"/>
    <mergeCell ref="R154:R155"/>
    <mergeCell ref="S154:S155"/>
    <mergeCell ref="Q150:Q151"/>
    <mergeCell ref="R150:R151"/>
    <mergeCell ref="S150:S151"/>
    <mergeCell ref="P164:P167"/>
    <mergeCell ref="Q164:Q165"/>
    <mergeCell ref="R164:R165"/>
    <mergeCell ref="S164:S165"/>
    <mergeCell ref="D166:D167"/>
    <mergeCell ref="E166:E167"/>
    <mergeCell ref="Q166:Q167"/>
    <mergeCell ref="R166:R167"/>
    <mergeCell ref="S166:S167"/>
    <mergeCell ref="A168:A171"/>
    <mergeCell ref="B168:B171"/>
    <mergeCell ref="C168:C171"/>
    <mergeCell ref="D168:D169"/>
    <mergeCell ref="E168:E169"/>
    <mergeCell ref="H168:H171"/>
    <mergeCell ref="Q168:Q169"/>
    <mergeCell ref="R168:R169"/>
    <mergeCell ref="S168:S169"/>
    <mergeCell ref="D170:D171"/>
    <mergeCell ref="E170:E171"/>
    <mergeCell ref="Q170:Q171"/>
    <mergeCell ref="R170:R171"/>
    <mergeCell ref="S170:S171"/>
    <mergeCell ref="A164:A167"/>
    <mergeCell ref="D164:D165"/>
    <mergeCell ref="E164:E165"/>
    <mergeCell ref="H164:H167"/>
    <mergeCell ref="Q174:Q175"/>
    <mergeCell ref="R174:R175"/>
    <mergeCell ref="S174:S175"/>
    <mergeCell ref="A176:A179"/>
    <mergeCell ref="B176:B179"/>
    <mergeCell ref="C176:C179"/>
    <mergeCell ref="D176:D177"/>
    <mergeCell ref="E176:E177"/>
    <mergeCell ref="H176:H179"/>
    <mergeCell ref="Q176:Q177"/>
    <mergeCell ref="R176:R177"/>
    <mergeCell ref="S176:S177"/>
    <mergeCell ref="D178:D179"/>
    <mergeCell ref="E178:E179"/>
    <mergeCell ref="Q178:Q179"/>
    <mergeCell ref="R178:R179"/>
    <mergeCell ref="S178:S179"/>
    <mergeCell ref="H172:H175"/>
    <mergeCell ref="D172:D173"/>
    <mergeCell ref="E172:E173"/>
    <mergeCell ref="Q180:Q181"/>
    <mergeCell ref="R180:R181"/>
    <mergeCell ref="S180:S181"/>
    <mergeCell ref="D182:D183"/>
    <mergeCell ref="E182:E183"/>
    <mergeCell ref="Q182:Q183"/>
    <mergeCell ref="R182:R183"/>
    <mergeCell ref="S182:S183"/>
    <mergeCell ref="A184:A187"/>
    <mergeCell ref="B184:B187"/>
    <mergeCell ref="C184:C187"/>
    <mergeCell ref="D184:D185"/>
    <mergeCell ref="E184:E185"/>
    <mergeCell ref="H184:H187"/>
    <mergeCell ref="P184:P187"/>
    <mergeCell ref="Q184:Q185"/>
    <mergeCell ref="R184:R185"/>
    <mergeCell ref="S184:S185"/>
    <mergeCell ref="D186:D187"/>
    <mergeCell ref="Q186:Q187"/>
    <mergeCell ref="R186:R187"/>
    <mergeCell ref="S186:S187"/>
    <mergeCell ref="A180:A183"/>
    <mergeCell ref="B180:B183"/>
    <mergeCell ref="C180:C183"/>
    <mergeCell ref="D180:D181"/>
    <mergeCell ref="E180:E181"/>
    <mergeCell ref="H180:H183"/>
    <mergeCell ref="Q188:Q189"/>
    <mergeCell ref="R188:R189"/>
    <mergeCell ref="S188:S189"/>
    <mergeCell ref="D190:D191"/>
    <mergeCell ref="E190:E191"/>
    <mergeCell ref="Q190:Q191"/>
    <mergeCell ref="R190:R191"/>
    <mergeCell ref="S190:S191"/>
    <mergeCell ref="H188:H191"/>
    <mergeCell ref="H192:H195"/>
    <mergeCell ref="Q192:Q193"/>
    <mergeCell ref="R192:R193"/>
    <mergeCell ref="S192:S193"/>
    <mergeCell ref="D194:D195"/>
    <mergeCell ref="E194:E195"/>
    <mergeCell ref="Q194:Q195"/>
    <mergeCell ref="R194:R195"/>
    <mergeCell ref="D188:D189"/>
    <mergeCell ref="S246:S247"/>
    <mergeCell ref="Q248:Q249"/>
    <mergeCell ref="R248:R249"/>
    <mergeCell ref="A196:A199"/>
    <mergeCell ref="B196:B199"/>
    <mergeCell ref="C196:C199"/>
    <mergeCell ref="D196:D197"/>
    <mergeCell ref="E196:E197"/>
    <mergeCell ref="H196:H199"/>
    <mergeCell ref="Q196:Q197"/>
    <mergeCell ref="R196:R197"/>
    <mergeCell ref="S196:S197"/>
    <mergeCell ref="D198:D199"/>
    <mergeCell ref="E198:E199"/>
    <mergeCell ref="Q198:Q199"/>
    <mergeCell ref="R198:R199"/>
    <mergeCell ref="S198:S199"/>
    <mergeCell ref="A200:A203"/>
    <mergeCell ref="B200:B203"/>
    <mergeCell ref="H200:H201"/>
    <mergeCell ref="Q200:Q201"/>
    <mergeCell ref="R200:R201"/>
    <mergeCell ref="S200:S201"/>
    <mergeCell ref="D202:D203"/>
    <mergeCell ref="H202:H203"/>
    <mergeCell ref="Q202:Q203"/>
    <mergeCell ref="R202:R203"/>
    <mergeCell ref="S202:S203"/>
    <mergeCell ref="R230:R231"/>
    <mergeCell ref="S230:S231"/>
    <mergeCell ref="Q232:Q233"/>
    <mergeCell ref="R232:R233"/>
    <mergeCell ref="Q242:Q243"/>
    <mergeCell ref="R242:R243"/>
    <mergeCell ref="S242:S243"/>
    <mergeCell ref="Q244:Q245"/>
    <mergeCell ref="R244:R245"/>
    <mergeCell ref="A242:A245"/>
    <mergeCell ref="B242:B245"/>
    <mergeCell ref="D224:D225"/>
    <mergeCell ref="E224:E225"/>
    <mergeCell ref="S228:S229"/>
    <mergeCell ref="Q230:Q231"/>
    <mergeCell ref="P226:P227"/>
    <mergeCell ref="A236:A239"/>
    <mergeCell ref="B236:B239"/>
    <mergeCell ref="C236:C239"/>
    <mergeCell ref="D236:D237"/>
    <mergeCell ref="E236:E237"/>
    <mergeCell ref="Q236:Q237"/>
    <mergeCell ref="R236:R237"/>
    <mergeCell ref="S236:S237"/>
    <mergeCell ref="D238:D239"/>
    <mergeCell ref="E238:E239"/>
    <mergeCell ref="A240:A241"/>
    <mergeCell ref="B240:B241"/>
    <mergeCell ref="B232:B235"/>
    <mergeCell ref="H224:H227"/>
    <mergeCell ref="H242:H245"/>
    <mergeCell ref="S244:S245"/>
    <mergeCell ref="S232:S233"/>
    <mergeCell ref="Q234:Q235"/>
    <mergeCell ref="R234:R235"/>
    <mergeCell ref="Q238:Q239"/>
    <mergeCell ref="C258:C261"/>
    <mergeCell ref="D258:D259"/>
    <mergeCell ref="E258:E259"/>
    <mergeCell ref="H258:H259"/>
    <mergeCell ref="Q258:Q259"/>
    <mergeCell ref="R258:R259"/>
    <mergeCell ref="P263:P264"/>
    <mergeCell ref="B268:B269"/>
    <mergeCell ref="C268:C269"/>
    <mergeCell ref="Q263:Q264"/>
    <mergeCell ref="R263:R264"/>
    <mergeCell ref="Q268:Q269"/>
    <mergeCell ref="R268:R269"/>
    <mergeCell ref="C250:C253"/>
    <mergeCell ref="A250:A253"/>
    <mergeCell ref="H246:H249"/>
    <mergeCell ref="Q246:Q247"/>
    <mergeCell ref="R246:R247"/>
    <mergeCell ref="Q250:Q251"/>
    <mergeCell ref="R250:R251"/>
    <mergeCell ref="D250:D251"/>
    <mergeCell ref="E250:E251"/>
    <mergeCell ref="D252:D253"/>
    <mergeCell ref="S268:S269"/>
    <mergeCell ref="A491:A494"/>
    <mergeCell ref="B491:B494"/>
    <mergeCell ref="C491:C494"/>
    <mergeCell ref="D491:D492"/>
    <mergeCell ref="E491:E492"/>
    <mergeCell ref="P270:P271"/>
    <mergeCell ref="D272:D273"/>
    <mergeCell ref="E272:E273"/>
    <mergeCell ref="H272:H273"/>
    <mergeCell ref="P272:P275"/>
    <mergeCell ref="Q272:Q273"/>
    <mergeCell ref="R272:R273"/>
    <mergeCell ref="S272:S273"/>
    <mergeCell ref="D274:D275"/>
    <mergeCell ref="E274:E275"/>
    <mergeCell ref="H274:H275"/>
    <mergeCell ref="Q274:Q275"/>
    <mergeCell ref="R274:R275"/>
    <mergeCell ref="S274:S275"/>
    <mergeCell ref="A328:A329"/>
    <mergeCell ref="C270:C275"/>
    <mergeCell ref="H324:H325"/>
    <mergeCell ref="B276:B279"/>
    <mergeCell ref="E489:E490"/>
    <mergeCell ref="H489:H490"/>
    <mergeCell ref="Q489:Q490"/>
    <mergeCell ref="R489:R490"/>
    <mergeCell ref="R378:R379"/>
    <mergeCell ref="A487:A490"/>
    <mergeCell ref="B487:B490"/>
    <mergeCell ref="C487:C490"/>
    <mergeCell ref="A337:A338"/>
    <mergeCell ref="B337:B338"/>
    <mergeCell ref="C337:C338"/>
    <mergeCell ref="D337:D338"/>
    <mergeCell ref="E337:E338"/>
    <mergeCell ref="H337:H338"/>
    <mergeCell ref="S489:S490"/>
    <mergeCell ref="C375:C376"/>
    <mergeCell ref="D349:D350"/>
    <mergeCell ref="E349:E350"/>
    <mergeCell ref="D345:D346"/>
    <mergeCell ref="Q421:Q422"/>
    <mergeCell ref="R421:R422"/>
    <mergeCell ref="S421:S422"/>
    <mergeCell ref="D423:D424"/>
    <mergeCell ref="E423:E424"/>
    <mergeCell ref="Q423:Q424"/>
    <mergeCell ref="R423:R424"/>
    <mergeCell ref="S423:S424"/>
    <mergeCell ref="R337:R338"/>
    <mergeCell ref="S337:S338"/>
    <mergeCell ref="A378:A379"/>
    <mergeCell ref="B378:B379"/>
    <mergeCell ref="C378:C379"/>
    <mergeCell ref="B347:B348"/>
    <mergeCell ref="D384:D385"/>
    <mergeCell ref="H343:H344"/>
    <mergeCell ref="H345:H350"/>
    <mergeCell ref="H353:H354"/>
    <mergeCell ref="H351:H352"/>
    <mergeCell ref="H371:H372"/>
    <mergeCell ref="H414:H415"/>
    <mergeCell ref="S523:S524"/>
    <mergeCell ref="D489:D490"/>
    <mergeCell ref="H487:H488"/>
    <mergeCell ref="Q487:Q488"/>
    <mergeCell ref="R487:R488"/>
    <mergeCell ref="S487:S488"/>
    <mergeCell ref="H378:H379"/>
    <mergeCell ref="Q378:Q379"/>
    <mergeCell ref="A425:A426"/>
    <mergeCell ref="B425:B426"/>
    <mergeCell ref="C425:C426"/>
    <mergeCell ref="D425:D426"/>
    <mergeCell ref="A452:A455"/>
    <mergeCell ref="A456:A459"/>
    <mergeCell ref="B513:B518"/>
    <mergeCell ref="A830:A831"/>
    <mergeCell ref="B830:B831"/>
    <mergeCell ref="C830:C831"/>
    <mergeCell ref="D830:D831"/>
    <mergeCell ref="E830:E831"/>
    <mergeCell ref="Q830:Q831"/>
    <mergeCell ref="R830:R831"/>
    <mergeCell ref="S830:S831"/>
    <mergeCell ref="A779:A780"/>
    <mergeCell ref="A784:A787"/>
    <mergeCell ref="H425:H426"/>
    <mergeCell ref="Q425:Q426"/>
    <mergeCell ref="R425:R426"/>
    <mergeCell ref="S425:S426"/>
    <mergeCell ref="A523:A528"/>
    <mergeCell ref="B523:B528"/>
    <mergeCell ref="P792:P795"/>
    <mergeCell ref="C523:C528"/>
    <mergeCell ref="D523:D526"/>
    <mergeCell ref="E523:E526"/>
    <mergeCell ref="P523:P524"/>
    <mergeCell ref="D798:D799"/>
    <mergeCell ref="E798:E799"/>
    <mergeCell ref="E796:E797"/>
    <mergeCell ref="D824:D825"/>
    <mergeCell ref="E824:E825"/>
    <mergeCell ref="Q523:Q524"/>
    <mergeCell ref="P527:P528"/>
    <mergeCell ref="Q527:Q528"/>
    <mergeCell ref="R527:R528"/>
    <mergeCell ref="S527:S528"/>
    <mergeCell ref="A428:A429"/>
    <mergeCell ref="E861:E862"/>
    <mergeCell ref="Q861:Q862"/>
    <mergeCell ref="R861:R862"/>
    <mergeCell ref="S861:S862"/>
    <mergeCell ref="D844:D845"/>
    <mergeCell ref="E844:E845"/>
    <mergeCell ref="D775:D776"/>
    <mergeCell ref="E775:E776"/>
    <mergeCell ref="D800:D801"/>
    <mergeCell ref="D788:D789"/>
    <mergeCell ref="E788:E789"/>
    <mergeCell ref="E800:E801"/>
    <mergeCell ref="P781:P782"/>
    <mergeCell ref="E802:E803"/>
    <mergeCell ref="E784:E785"/>
    <mergeCell ref="D804:D805"/>
    <mergeCell ref="H812:H813"/>
    <mergeCell ref="E820:E821"/>
    <mergeCell ref="E818:E819"/>
    <mergeCell ref="D818:D819"/>
    <mergeCell ref="E816:E817"/>
    <mergeCell ref="D816:D817"/>
    <mergeCell ref="A781:A782"/>
    <mergeCell ref="Q726:Q727"/>
    <mergeCell ref="R726:R727"/>
    <mergeCell ref="S726:S727"/>
    <mergeCell ref="Q728:Q729"/>
    <mergeCell ref="R728:R729"/>
    <mergeCell ref="S728:S729"/>
    <mergeCell ref="Q734:Q735"/>
    <mergeCell ref="R734:R735"/>
    <mergeCell ref="S734:S735"/>
    <mergeCell ref="P759:P762"/>
    <mergeCell ref="A804:A805"/>
    <mergeCell ref="A767:A770"/>
    <mergeCell ref="C767:C770"/>
    <mergeCell ref="D769:D770"/>
    <mergeCell ref="E769:E770"/>
    <mergeCell ref="B784:B787"/>
    <mergeCell ref="C784:C787"/>
    <mergeCell ref="A800:A803"/>
    <mergeCell ref="B800:B803"/>
    <mergeCell ref="C800:C803"/>
    <mergeCell ref="A742:A745"/>
    <mergeCell ref="B742:B745"/>
    <mergeCell ref="C742:C745"/>
    <mergeCell ref="B779:B780"/>
    <mergeCell ref="H744:H745"/>
    <mergeCell ref="H742:H743"/>
    <mergeCell ref="C396:C399"/>
    <mergeCell ref="P373:P374"/>
    <mergeCell ref="A400:A405"/>
    <mergeCell ref="P404:P405"/>
    <mergeCell ref="P400:P403"/>
    <mergeCell ref="Q363:Q364"/>
    <mergeCell ref="H421:H424"/>
    <mergeCell ref="D396:D397"/>
    <mergeCell ref="B367:B368"/>
    <mergeCell ref="E345:E346"/>
    <mergeCell ref="E351:E352"/>
    <mergeCell ref="D355:D356"/>
    <mergeCell ref="C359:C366"/>
    <mergeCell ref="A416:A419"/>
    <mergeCell ref="C416:C419"/>
    <mergeCell ref="A384:A385"/>
    <mergeCell ref="A406:A413"/>
    <mergeCell ref="C406:C413"/>
    <mergeCell ref="B400:B405"/>
    <mergeCell ref="C400:C405"/>
    <mergeCell ref="B392:B395"/>
    <mergeCell ref="A414:A415"/>
    <mergeCell ref="A359:A366"/>
    <mergeCell ref="D416:D417"/>
    <mergeCell ref="D378:D379"/>
    <mergeCell ref="D418:D419"/>
    <mergeCell ref="D386:D387"/>
    <mergeCell ref="D382:D383"/>
    <mergeCell ref="C414:C415"/>
    <mergeCell ref="H390:H391"/>
    <mergeCell ref="E404:E405"/>
    <mergeCell ref="E398:E399"/>
    <mergeCell ref="A204:A207"/>
    <mergeCell ref="B204:B207"/>
    <mergeCell ref="C204:C207"/>
    <mergeCell ref="D204:D205"/>
    <mergeCell ref="E204:E205"/>
    <mergeCell ref="H204:H205"/>
    <mergeCell ref="P204:P207"/>
    <mergeCell ref="Q204:Q205"/>
    <mergeCell ref="R204:R205"/>
    <mergeCell ref="S204:S205"/>
    <mergeCell ref="D206:D207"/>
    <mergeCell ref="E206:E207"/>
    <mergeCell ref="H206:H207"/>
    <mergeCell ref="Q206:Q207"/>
    <mergeCell ref="R206:R207"/>
    <mergeCell ref="P240:P241"/>
    <mergeCell ref="Q240:Q241"/>
    <mergeCell ref="R240:R241"/>
    <mergeCell ref="S240:S241"/>
    <mergeCell ref="H222:H223"/>
    <mergeCell ref="P222:P223"/>
    <mergeCell ref="D226:D227"/>
    <mergeCell ref="E226:E227"/>
    <mergeCell ref="D222:D223"/>
    <mergeCell ref="E222:E223"/>
    <mergeCell ref="H234:H235"/>
    <mergeCell ref="H220:H221"/>
    <mergeCell ref="R238:R239"/>
    <mergeCell ref="S238:S239"/>
    <mergeCell ref="S234:S235"/>
    <mergeCell ref="Q228:Q229"/>
    <mergeCell ref="R228:R229"/>
    <mergeCell ref="H491:H492"/>
    <mergeCell ref="Q491:Q492"/>
    <mergeCell ref="R491:R492"/>
    <mergeCell ref="S491:S492"/>
    <mergeCell ref="D493:D494"/>
    <mergeCell ref="E493:E494"/>
    <mergeCell ref="H493:H494"/>
    <mergeCell ref="Q493:Q494"/>
    <mergeCell ref="R493:R494"/>
    <mergeCell ref="S493:S494"/>
    <mergeCell ref="H495:H496"/>
    <mergeCell ref="Q495:Q496"/>
    <mergeCell ref="R495:R496"/>
    <mergeCell ref="S495:S496"/>
    <mergeCell ref="D497:D498"/>
    <mergeCell ref="E497:E498"/>
    <mergeCell ref="H497:H498"/>
    <mergeCell ref="Q497:Q498"/>
    <mergeCell ref="R497:R498"/>
    <mergeCell ref="S497:S498"/>
    <mergeCell ref="H499:H500"/>
    <mergeCell ref="Q499:Q500"/>
    <mergeCell ref="R499:R500"/>
    <mergeCell ref="S499:S500"/>
    <mergeCell ref="D501:D502"/>
    <mergeCell ref="E501:E502"/>
    <mergeCell ref="H501:H502"/>
    <mergeCell ref="Q501:Q502"/>
    <mergeCell ref="R501:R502"/>
    <mergeCell ref="S501:S502"/>
    <mergeCell ref="C503:C506"/>
    <mergeCell ref="D503:D504"/>
    <mergeCell ref="E503:E504"/>
    <mergeCell ref="H503:H504"/>
    <mergeCell ref="Q503:Q504"/>
    <mergeCell ref="R503:R504"/>
    <mergeCell ref="S503:S504"/>
    <mergeCell ref="D505:D506"/>
    <mergeCell ref="E505:E506"/>
    <mergeCell ref="H505:H506"/>
    <mergeCell ref="Q505:Q506"/>
    <mergeCell ref="R505:R506"/>
    <mergeCell ref="S505:S506"/>
    <mergeCell ref="P513:P514"/>
    <mergeCell ref="H511:H512"/>
    <mergeCell ref="E511:E512"/>
    <mergeCell ref="E509:E510"/>
    <mergeCell ref="E507:E508"/>
    <mergeCell ref="Q513:Q514"/>
    <mergeCell ref="R513:R514"/>
    <mergeCell ref="S513:S514"/>
    <mergeCell ref="Q515:Q516"/>
    <mergeCell ref="R515:R516"/>
    <mergeCell ref="S515:S516"/>
    <mergeCell ref="Q517:Q518"/>
    <mergeCell ref="R517:R518"/>
    <mergeCell ref="S517:S518"/>
    <mergeCell ref="D509:D510"/>
    <mergeCell ref="D507:D508"/>
    <mergeCell ref="D533:D534"/>
    <mergeCell ref="E533:E534"/>
    <mergeCell ref="H533:H534"/>
    <mergeCell ref="Q533:Q534"/>
    <mergeCell ref="R533:R534"/>
    <mergeCell ref="S533:S534"/>
    <mergeCell ref="P525:P526"/>
    <mergeCell ref="D527:D528"/>
    <mergeCell ref="E527:E528"/>
    <mergeCell ref="H527:H528"/>
    <mergeCell ref="H529:H530"/>
    <mergeCell ref="H531:H532"/>
    <mergeCell ref="D517:D518"/>
    <mergeCell ref="H519:H520"/>
    <mergeCell ref="E517:E518"/>
    <mergeCell ref="R523:R524"/>
    <mergeCell ref="H535:H536"/>
    <mergeCell ref="P535:P536"/>
    <mergeCell ref="Q535:Q536"/>
    <mergeCell ref="R535:R536"/>
    <mergeCell ref="S535:S536"/>
    <mergeCell ref="D537:D538"/>
    <mergeCell ref="E537:E538"/>
    <mergeCell ref="H537:H538"/>
    <mergeCell ref="P537:P538"/>
    <mergeCell ref="Q537:Q538"/>
    <mergeCell ref="R537:R538"/>
    <mergeCell ref="A539:A542"/>
    <mergeCell ref="B539:B542"/>
    <mergeCell ref="C539:C542"/>
    <mergeCell ref="D539:D540"/>
    <mergeCell ref="E539:E540"/>
    <mergeCell ref="H539:H540"/>
    <mergeCell ref="P539:P540"/>
    <mergeCell ref="Q539:Q540"/>
    <mergeCell ref="R539:R540"/>
    <mergeCell ref="S539:S540"/>
    <mergeCell ref="D541:D542"/>
    <mergeCell ref="E541:E542"/>
    <mergeCell ref="H541:H542"/>
    <mergeCell ref="P541:P542"/>
    <mergeCell ref="Q541:Q542"/>
    <mergeCell ref="R541:R542"/>
    <mergeCell ref="S541:S542"/>
    <mergeCell ref="H543:H544"/>
    <mergeCell ref="P543:P544"/>
    <mergeCell ref="Q543:Q544"/>
    <mergeCell ref="R543:R544"/>
    <mergeCell ref="S543:S544"/>
    <mergeCell ref="D545:D546"/>
    <mergeCell ref="E545:E546"/>
    <mergeCell ref="H545:H546"/>
    <mergeCell ref="P545:P546"/>
    <mergeCell ref="Q545:Q546"/>
    <mergeCell ref="R545:R546"/>
    <mergeCell ref="S545:S546"/>
    <mergeCell ref="A547:A550"/>
    <mergeCell ref="B547:B550"/>
    <mergeCell ref="C547:C550"/>
    <mergeCell ref="D547:D548"/>
    <mergeCell ref="E547:E548"/>
    <mergeCell ref="H547:H548"/>
    <mergeCell ref="P547:P548"/>
    <mergeCell ref="Q547:Q548"/>
    <mergeCell ref="R547:R548"/>
    <mergeCell ref="S547:S548"/>
    <mergeCell ref="D549:D550"/>
    <mergeCell ref="E549:E550"/>
    <mergeCell ref="H549:H550"/>
    <mergeCell ref="P549:P550"/>
    <mergeCell ref="Q549:Q550"/>
    <mergeCell ref="R549:R550"/>
    <mergeCell ref="S549:S550"/>
    <mergeCell ref="H551:H552"/>
    <mergeCell ref="P551:P552"/>
    <mergeCell ref="Q551:Q552"/>
    <mergeCell ref="R551:R552"/>
    <mergeCell ref="S551:S552"/>
    <mergeCell ref="A553:A554"/>
    <mergeCell ref="B553:B554"/>
    <mergeCell ref="C553:C554"/>
    <mergeCell ref="D553:D554"/>
    <mergeCell ref="E553:E554"/>
    <mergeCell ref="H553:H554"/>
    <mergeCell ref="P553:P554"/>
    <mergeCell ref="Q553:Q554"/>
    <mergeCell ref="R553:R554"/>
    <mergeCell ref="S553:S554"/>
    <mergeCell ref="A555:A556"/>
    <mergeCell ref="B555:B556"/>
    <mergeCell ref="C555:C556"/>
    <mergeCell ref="D555:D556"/>
    <mergeCell ref="E555:E556"/>
    <mergeCell ref="H555:H556"/>
    <mergeCell ref="Q555:Q556"/>
    <mergeCell ref="R555:R556"/>
    <mergeCell ref="S555:S556"/>
    <mergeCell ref="H557:H558"/>
    <mergeCell ref="Q557:Q558"/>
    <mergeCell ref="R557:R558"/>
    <mergeCell ref="S557:S558"/>
    <mergeCell ref="A559:A562"/>
    <mergeCell ref="B559:B562"/>
    <mergeCell ref="C559:C562"/>
    <mergeCell ref="D559:D560"/>
    <mergeCell ref="E559:E560"/>
    <mergeCell ref="H559:H560"/>
    <mergeCell ref="Q559:Q560"/>
    <mergeCell ref="R559:R560"/>
    <mergeCell ref="S559:S560"/>
    <mergeCell ref="D561:D562"/>
    <mergeCell ref="E561:E562"/>
    <mergeCell ref="H561:H562"/>
    <mergeCell ref="Q561:Q562"/>
    <mergeCell ref="R561:R562"/>
    <mergeCell ref="S561:S562"/>
    <mergeCell ref="Q620:Q621"/>
    <mergeCell ref="R620:R621"/>
    <mergeCell ref="S620:S621"/>
    <mergeCell ref="D622:D623"/>
    <mergeCell ref="E622:E623"/>
    <mergeCell ref="H622:H623"/>
    <mergeCell ref="Q622:Q623"/>
    <mergeCell ref="R622:R623"/>
    <mergeCell ref="S622:S623"/>
    <mergeCell ref="H611:H612"/>
    <mergeCell ref="H592:H593"/>
    <mergeCell ref="C656:C659"/>
    <mergeCell ref="D656:D657"/>
    <mergeCell ref="E656:E657"/>
    <mergeCell ref="H656:H657"/>
    <mergeCell ref="Q656:Q657"/>
    <mergeCell ref="R656:R657"/>
    <mergeCell ref="S656:S657"/>
    <mergeCell ref="D658:D659"/>
    <mergeCell ref="E658:E659"/>
    <mergeCell ref="H658:H659"/>
    <mergeCell ref="Q658:Q659"/>
    <mergeCell ref="R658:R659"/>
    <mergeCell ref="S658:S659"/>
    <mergeCell ref="Q636:Q637"/>
    <mergeCell ref="R636:R637"/>
    <mergeCell ref="S636:S637"/>
    <mergeCell ref="Q638:Q639"/>
    <mergeCell ref="R638:R639"/>
    <mergeCell ref="H648:H649"/>
    <mergeCell ref="H652:H653"/>
    <mergeCell ref="H646:H647"/>
    <mergeCell ref="Q644:Q645"/>
    <mergeCell ref="R644:R645"/>
    <mergeCell ref="S644:S645"/>
    <mergeCell ref="Q646:Q647"/>
    <mergeCell ref="R646:R647"/>
    <mergeCell ref="D650:D651"/>
    <mergeCell ref="A666:A669"/>
    <mergeCell ref="B666:B669"/>
    <mergeCell ref="C666:C669"/>
    <mergeCell ref="D666:D667"/>
    <mergeCell ref="E666:E667"/>
    <mergeCell ref="H666:H667"/>
    <mergeCell ref="Q666:Q667"/>
    <mergeCell ref="R666:R667"/>
    <mergeCell ref="S666:S667"/>
    <mergeCell ref="D668:D669"/>
    <mergeCell ref="E668:E669"/>
    <mergeCell ref="H668:H669"/>
    <mergeCell ref="Q668:Q669"/>
    <mergeCell ref="R668:R669"/>
    <mergeCell ref="S668:S669"/>
    <mergeCell ref="B644:B645"/>
    <mergeCell ref="D646:D647"/>
    <mergeCell ref="A644:A645"/>
    <mergeCell ref="H650:H651"/>
    <mergeCell ref="E644:E645"/>
    <mergeCell ref="E650:E651"/>
    <mergeCell ref="E654:E655"/>
    <mergeCell ref="B652:B653"/>
    <mergeCell ref="S646:S647"/>
    <mergeCell ref="Q648:Q649"/>
    <mergeCell ref="R648:R649"/>
    <mergeCell ref="C678:C681"/>
    <mergeCell ref="D678:D679"/>
    <mergeCell ref="E678:E679"/>
    <mergeCell ref="H678:H679"/>
    <mergeCell ref="Q678:Q679"/>
    <mergeCell ref="R678:R679"/>
    <mergeCell ref="S678:S679"/>
    <mergeCell ref="D680:D681"/>
    <mergeCell ref="E680:E681"/>
    <mergeCell ref="H680:H681"/>
    <mergeCell ref="Q680:Q681"/>
    <mergeCell ref="R680:R681"/>
    <mergeCell ref="S680:S681"/>
    <mergeCell ref="E682:E683"/>
    <mergeCell ref="H682:H683"/>
    <mergeCell ref="Q682:Q683"/>
    <mergeCell ref="R682:R683"/>
    <mergeCell ref="S682:S683"/>
    <mergeCell ref="D684:D685"/>
    <mergeCell ref="E684:E685"/>
    <mergeCell ref="H684:H685"/>
    <mergeCell ref="Q684:Q685"/>
    <mergeCell ref="R684:R685"/>
    <mergeCell ref="S684:S685"/>
    <mergeCell ref="A686:A689"/>
    <mergeCell ref="B686:B689"/>
    <mergeCell ref="C686:C689"/>
    <mergeCell ref="D686:D687"/>
    <mergeCell ref="E686:E687"/>
    <mergeCell ref="H686:H687"/>
    <mergeCell ref="Q686:Q687"/>
    <mergeCell ref="R686:R687"/>
    <mergeCell ref="S686:S687"/>
    <mergeCell ref="D688:D689"/>
    <mergeCell ref="E688:E689"/>
    <mergeCell ref="H688:H689"/>
    <mergeCell ref="Q688:Q689"/>
    <mergeCell ref="R688:R689"/>
    <mergeCell ref="S688:S689"/>
    <mergeCell ref="A682:A685"/>
    <mergeCell ref="B682:B685"/>
    <mergeCell ref="C682:C685"/>
    <mergeCell ref="D682:D683"/>
    <mergeCell ref="E690:E691"/>
    <mergeCell ref="H690:H691"/>
    <mergeCell ref="Q690:Q691"/>
    <mergeCell ref="R690:R691"/>
    <mergeCell ref="S690:S691"/>
    <mergeCell ref="D692:D693"/>
    <mergeCell ref="E692:E693"/>
    <mergeCell ref="H692:H693"/>
    <mergeCell ref="Q692:Q693"/>
    <mergeCell ref="R692:R693"/>
    <mergeCell ref="S692:S693"/>
    <mergeCell ref="A694:A697"/>
    <mergeCell ref="B694:B697"/>
    <mergeCell ref="C694:C697"/>
    <mergeCell ref="D694:D695"/>
    <mergeCell ref="E694:E695"/>
    <mergeCell ref="H694:H695"/>
    <mergeCell ref="Q694:Q695"/>
    <mergeCell ref="R694:R695"/>
    <mergeCell ref="S694:S695"/>
    <mergeCell ref="D696:D697"/>
    <mergeCell ref="E696:E697"/>
    <mergeCell ref="H696:H697"/>
    <mergeCell ref="Q696:Q697"/>
    <mergeCell ref="R696:R697"/>
    <mergeCell ref="S696:S697"/>
    <mergeCell ref="A690:A693"/>
    <mergeCell ref="B690:B693"/>
    <mergeCell ref="C690:C693"/>
    <mergeCell ref="D690:D691"/>
    <mergeCell ref="D698:D699"/>
    <mergeCell ref="E698:E699"/>
    <mergeCell ref="H698:H699"/>
    <mergeCell ref="Q698:Q699"/>
    <mergeCell ref="R698:R699"/>
    <mergeCell ref="S698:S699"/>
    <mergeCell ref="D700:D701"/>
    <mergeCell ref="E700:E701"/>
    <mergeCell ref="H700:H701"/>
    <mergeCell ref="Q700:Q701"/>
    <mergeCell ref="R700:R701"/>
    <mergeCell ref="S700:S701"/>
    <mergeCell ref="A702:A705"/>
    <mergeCell ref="B702:B705"/>
    <mergeCell ref="C702:C705"/>
    <mergeCell ref="D702:D703"/>
    <mergeCell ref="E702:E703"/>
    <mergeCell ref="H702:H703"/>
    <mergeCell ref="Q702:Q703"/>
    <mergeCell ref="R702:R703"/>
    <mergeCell ref="S702:S703"/>
    <mergeCell ref="D704:D705"/>
    <mergeCell ref="E704:E705"/>
    <mergeCell ref="H704:H705"/>
    <mergeCell ref="Q704:Q705"/>
    <mergeCell ref="R704:R705"/>
    <mergeCell ref="S704:S705"/>
    <mergeCell ref="A698:A701"/>
    <mergeCell ref="B698:B701"/>
    <mergeCell ref="C698:C701"/>
    <mergeCell ref="A706:A709"/>
    <mergeCell ref="B706:B709"/>
    <mergeCell ref="C706:C709"/>
    <mergeCell ref="D706:D707"/>
    <mergeCell ref="E706:E707"/>
    <mergeCell ref="H706:H707"/>
    <mergeCell ref="Q706:Q707"/>
    <mergeCell ref="R706:R707"/>
    <mergeCell ref="S706:S707"/>
    <mergeCell ref="D708:D709"/>
    <mergeCell ref="E708:E709"/>
    <mergeCell ref="H708:H709"/>
    <mergeCell ref="Q708:Q709"/>
    <mergeCell ref="R708:R709"/>
    <mergeCell ref="S708:S709"/>
    <mergeCell ref="A730:A733"/>
    <mergeCell ref="B730:B733"/>
    <mergeCell ref="C730:C733"/>
    <mergeCell ref="B726:B729"/>
    <mergeCell ref="C726:C729"/>
    <mergeCell ref="A712:A713"/>
    <mergeCell ref="A718:A719"/>
    <mergeCell ref="Q730:Q731"/>
    <mergeCell ref="R730:R731"/>
    <mergeCell ref="S730:S731"/>
    <mergeCell ref="Q732:Q733"/>
    <mergeCell ref="R732:R733"/>
    <mergeCell ref="S732:S733"/>
    <mergeCell ref="Q712:Q713"/>
    <mergeCell ref="R712:R713"/>
    <mergeCell ref="S712:S713"/>
    <mergeCell ref="B710:B711"/>
    <mergeCell ref="R718:R719"/>
    <mergeCell ref="S718:S719"/>
    <mergeCell ref="Q736:Q737"/>
    <mergeCell ref="R736:R737"/>
    <mergeCell ref="B746:B749"/>
    <mergeCell ref="C746:C749"/>
    <mergeCell ref="H746:H747"/>
    <mergeCell ref="H748:H749"/>
    <mergeCell ref="E728:E729"/>
    <mergeCell ref="D732:D733"/>
    <mergeCell ref="E732:E733"/>
    <mergeCell ref="H714:H715"/>
    <mergeCell ref="C734:C737"/>
    <mergeCell ref="E734:E735"/>
    <mergeCell ref="D736:D737"/>
    <mergeCell ref="B720:B721"/>
    <mergeCell ref="C720:C721"/>
    <mergeCell ref="D720:D721"/>
    <mergeCell ref="E720:E721"/>
    <mergeCell ref="E726:E727"/>
    <mergeCell ref="H726:H727"/>
    <mergeCell ref="A734:A737"/>
    <mergeCell ref="B734:B737"/>
    <mergeCell ref="E742:E743"/>
    <mergeCell ref="E740:E741"/>
    <mergeCell ref="E736:E737"/>
    <mergeCell ref="D740:D741"/>
    <mergeCell ref="D738:D739"/>
    <mergeCell ref="D742:D743"/>
    <mergeCell ref="C716:C717"/>
    <mergeCell ref="D716:D717"/>
    <mergeCell ref="E716:E717"/>
    <mergeCell ref="D896:D897"/>
    <mergeCell ref="E896:E897"/>
    <mergeCell ref="H896:H897"/>
    <mergeCell ref="Q896:Q897"/>
    <mergeCell ref="R896:R897"/>
    <mergeCell ref="S896:S897"/>
    <mergeCell ref="P896:P897"/>
    <mergeCell ref="D757:D758"/>
    <mergeCell ref="D779:D780"/>
    <mergeCell ref="B804:B805"/>
    <mergeCell ref="Q894:Q895"/>
    <mergeCell ref="R894:R895"/>
    <mergeCell ref="B892:B893"/>
    <mergeCell ref="C892:C893"/>
    <mergeCell ref="D892:D893"/>
    <mergeCell ref="E892:E893"/>
    <mergeCell ref="H892:H893"/>
    <mergeCell ref="Q892:Q893"/>
    <mergeCell ref="R892:R893"/>
    <mergeCell ref="Q836:Q837"/>
    <mergeCell ref="R836:R837"/>
    <mergeCell ref="A954:A957"/>
    <mergeCell ref="B954:B957"/>
    <mergeCell ref="C954:C957"/>
    <mergeCell ref="D954:D955"/>
    <mergeCell ref="E954:E955"/>
    <mergeCell ref="H954:H955"/>
    <mergeCell ref="P954:P957"/>
    <mergeCell ref="D956:D957"/>
    <mergeCell ref="E956:E957"/>
    <mergeCell ref="H956:H957"/>
    <mergeCell ref="A902:A903"/>
    <mergeCell ref="B902:B903"/>
    <mergeCell ref="C902:C903"/>
    <mergeCell ref="D902:D903"/>
    <mergeCell ref="E902:E903"/>
    <mergeCell ref="H902:H903"/>
    <mergeCell ref="A832:A833"/>
    <mergeCell ref="B832:B833"/>
    <mergeCell ref="C832:C833"/>
    <mergeCell ref="A834:A837"/>
    <mergeCell ref="B861:B864"/>
    <mergeCell ref="C861:C864"/>
    <mergeCell ref="A894:A899"/>
    <mergeCell ref="B894:B899"/>
    <mergeCell ref="C894:C899"/>
    <mergeCell ref="D894:D895"/>
    <mergeCell ref="E894:E895"/>
    <mergeCell ref="H894:H895"/>
    <mergeCell ref="D898:D899"/>
    <mergeCell ref="E898:E899"/>
    <mergeCell ref="H898:H899"/>
    <mergeCell ref="A892:A893"/>
    <mergeCell ref="A958:A961"/>
    <mergeCell ref="B958:B961"/>
    <mergeCell ref="C958:C961"/>
    <mergeCell ref="D958:D959"/>
    <mergeCell ref="E958:E959"/>
    <mergeCell ref="H958:H959"/>
    <mergeCell ref="Q958:Q959"/>
    <mergeCell ref="R958:R959"/>
    <mergeCell ref="S958:S959"/>
    <mergeCell ref="D960:D961"/>
    <mergeCell ref="E960:E961"/>
    <mergeCell ref="H960:H961"/>
    <mergeCell ref="Q960:Q961"/>
    <mergeCell ref="R960:R961"/>
    <mergeCell ref="S960:S961"/>
    <mergeCell ref="S900:S901"/>
    <mergeCell ref="B900:B901"/>
    <mergeCell ref="C900:C901"/>
    <mergeCell ref="B905:B906"/>
    <mergeCell ref="C905:C906"/>
    <mergeCell ref="D943:D944"/>
    <mergeCell ref="E943:E944"/>
    <mergeCell ref="D937:D938"/>
    <mergeCell ref="A945:A948"/>
    <mergeCell ref="B945:B948"/>
    <mergeCell ref="C945:C948"/>
    <mergeCell ref="D947:D948"/>
    <mergeCell ref="E947:E948"/>
    <mergeCell ref="D945:D946"/>
    <mergeCell ref="E945:E946"/>
    <mergeCell ref="A919:A922"/>
    <mergeCell ref="A927:A930"/>
    <mergeCell ref="A962:A963"/>
    <mergeCell ref="B962:B963"/>
    <mergeCell ref="C962:C963"/>
    <mergeCell ref="D962:D963"/>
    <mergeCell ref="E962:E963"/>
    <mergeCell ref="H962:H963"/>
    <mergeCell ref="Q962:Q963"/>
    <mergeCell ref="R962:R963"/>
    <mergeCell ref="S962:S963"/>
    <mergeCell ref="A964:A965"/>
    <mergeCell ref="B964:B965"/>
    <mergeCell ref="C964:C965"/>
    <mergeCell ref="D964:D965"/>
    <mergeCell ref="E964:E965"/>
    <mergeCell ref="H964:H965"/>
    <mergeCell ref="Q964:Q965"/>
    <mergeCell ref="R964:R965"/>
    <mergeCell ref="S964:S965"/>
    <mergeCell ref="A966:A969"/>
    <mergeCell ref="B966:B969"/>
    <mergeCell ref="C966:C969"/>
    <mergeCell ref="D966:D967"/>
    <mergeCell ref="E966:E967"/>
    <mergeCell ref="H966:H967"/>
    <mergeCell ref="P966:P967"/>
    <mergeCell ref="Q966:Q967"/>
    <mergeCell ref="R966:R967"/>
    <mergeCell ref="S966:S967"/>
    <mergeCell ref="D968:D969"/>
    <mergeCell ref="E968:E969"/>
    <mergeCell ref="H968:H969"/>
    <mergeCell ref="P968:P969"/>
    <mergeCell ref="Q968:Q969"/>
    <mergeCell ref="R968:R969"/>
    <mergeCell ref="S968:S969"/>
    <mergeCell ref="A970:A973"/>
    <mergeCell ref="B970:B973"/>
    <mergeCell ref="C970:C973"/>
    <mergeCell ref="D970:D971"/>
    <mergeCell ref="E970:E971"/>
    <mergeCell ref="H970:H971"/>
    <mergeCell ref="P970:P971"/>
    <mergeCell ref="Q970:Q971"/>
    <mergeCell ref="R970:R971"/>
    <mergeCell ref="S970:S971"/>
    <mergeCell ref="D972:D973"/>
    <mergeCell ref="E972:E973"/>
    <mergeCell ref="H972:H973"/>
    <mergeCell ref="P972:P973"/>
    <mergeCell ref="Q972:Q973"/>
    <mergeCell ref="R972:R973"/>
    <mergeCell ref="S972:S973"/>
    <mergeCell ref="A974:A977"/>
    <mergeCell ref="B974:B977"/>
    <mergeCell ref="C974:C977"/>
    <mergeCell ref="D974:D975"/>
    <mergeCell ref="E974:E975"/>
    <mergeCell ref="H974:H975"/>
    <mergeCell ref="P974:P975"/>
    <mergeCell ref="Q974:Q975"/>
    <mergeCell ref="R974:R975"/>
    <mergeCell ref="S974:S975"/>
    <mergeCell ref="D976:D977"/>
    <mergeCell ref="E976:E977"/>
    <mergeCell ref="H976:H977"/>
    <mergeCell ref="P976:P977"/>
    <mergeCell ref="Q976:Q977"/>
    <mergeCell ref="R976:R977"/>
    <mergeCell ref="S976:S977"/>
    <mergeCell ref="A978:A981"/>
    <mergeCell ref="B978:B981"/>
    <mergeCell ref="C978:C981"/>
    <mergeCell ref="D978:D979"/>
    <mergeCell ref="E978:E979"/>
    <mergeCell ref="H978:H979"/>
    <mergeCell ref="P978:P979"/>
    <mergeCell ref="Q978:Q979"/>
    <mergeCell ref="R978:R979"/>
    <mergeCell ref="S978:S979"/>
    <mergeCell ref="D980:D981"/>
    <mergeCell ref="E980:E981"/>
    <mergeCell ref="H980:H981"/>
    <mergeCell ref="P980:P981"/>
    <mergeCell ref="Q980:Q981"/>
    <mergeCell ref="R980:R981"/>
    <mergeCell ref="S980:S981"/>
    <mergeCell ref="A982:A985"/>
    <mergeCell ref="B982:B985"/>
    <mergeCell ref="C982:C985"/>
    <mergeCell ref="D982:D983"/>
    <mergeCell ref="E982:E983"/>
    <mergeCell ref="H982:H983"/>
    <mergeCell ref="P982:P983"/>
    <mergeCell ref="Q982:Q983"/>
    <mergeCell ref="R982:R983"/>
    <mergeCell ref="S982:S983"/>
    <mergeCell ref="D984:D985"/>
    <mergeCell ref="E984:E985"/>
    <mergeCell ref="H984:H985"/>
    <mergeCell ref="P984:P985"/>
    <mergeCell ref="Q984:Q985"/>
    <mergeCell ref="R984:R985"/>
    <mergeCell ref="S984:S985"/>
    <mergeCell ref="A986:A989"/>
    <mergeCell ref="B986:B989"/>
    <mergeCell ref="C986:C989"/>
    <mergeCell ref="D986:D987"/>
    <mergeCell ref="E986:E987"/>
    <mergeCell ref="H986:H987"/>
    <mergeCell ref="P986:P987"/>
    <mergeCell ref="Q986:Q987"/>
    <mergeCell ref="R986:R987"/>
    <mergeCell ref="S986:S987"/>
    <mergeCell ref="D988:D989"/>
    <mergeCell ref="E988:E989"/>
    <mergeCell ref="H988:H989"/>
    <mergeCell ref="P988:P989"/>
    <mergeCell ref="Q988:Q989"/>
    <mergeCell ref="R988:R989"/>
    <mergeCell ref="S988:S989"/>
    <mergeCell ref="A990:A993"/>
    <mergeCell ref="B990:B993"/>
    <mergeCell ref="C990:C993"/>
    <mergeCell ref="D990:D991"/>
    <mergeCell ref="E990:E991"/>
    <mergeCell ref="H990:H991"/>
    <mergeCell ref="P990:P991"/>
    <mergeCell ref="Q990:Q991"/>
    <mergeCell ref="R990:R991"/>
    <mergeCell ref="S990:S991"/>
    <mergeCell ref="D992:D993"/>
    <mergeCell ref="E992:E993"/>
    <mergeCell ref="H992:H993"/>
    <mergeCell ref="P992:P993"/>
    <mergeCell ref="Q992:Q993"/>
    <mergeCell ref="R992:R993"/>
    <mergeCell ref="S992:S993"/>
    <mergeCell ref="A994:A997"/>
    <mergeCell ref="B994:B997"/>
    <mergeCell ref="C994:C997"/>
    <mergeCell ref="D994:D995"/>
    <mergeCell ref="E994:E995"/>
    <mergeCell ref="H994:H995"/>
    <mergeCell ref="P994:P995"/>
    <mergeCell ref="Q994:Q995"/>
    <mergeCell ref="R994:R995"/>
    <mergeCell ref="S994:S995"/>
    <mergeCell ref="D996:D997"/>
    <mergeCell ref="E996:E997"/>
    <mergeCell ref="H996:H997"/>
    <mergeCell ref="P996:P997"/>
    <mergeCell ref="Q996:Q997"/>
    <mergeCell ref="R996:R997"/>
    <mergeCell ref="S996:S997"/>
    <mergeCell ref="A998:A1001"/>
    <mergeCell ref="B998:B1001"/>
    <mergeCell ref="C998:C1001"/>
    <mergeCell ref="D998:D999"/>
    <mergeCell ref="E998:E999"/>
    <mergeCell ref="H998:H999"/>
    <mergeCell ref="P998:P999"/>
    <mergeCell ref="Q998:Q999"/>
    <mergeCell ref="R998:R999"/>
    <mergeCell ref="S998:S999"/>
    <mergeCell ref="D1000:D1001"/>
    <mergeCell ref="E1000:E1001"/>
    <mergeCell ref="H1000:H1001"/>
    <mergeCell ref="P1000:P1001"/>
    <mergeCell ref="Q1000:Q1001"/>
    <mergeCell ref="R1000:R1001"/>
    <mergeCell ref="S1000:S1001"/>
    <mergeCell ref="A1002:A1005"/>
    <mergeCell ref="B1002:B1005"/>
    <mergeCell ref="C1002:C1005"/>
    <mergeCell ref="D1002:D1003"/>
    <mergeCell ref="E1002:E1003"/>
    <mergeCell ref="H1002:H1003"/>
    <mergeCell ref="P1002:P1003"/>
    <mergeCell ref="Q1002:Q1003"/>
    <mergeCell ref="R1002:R1003"/>
    <mergeCell ref="S1002:S1003"/>
    <mergeCell ref="D1004:D1005"/>
    <mergeCell ref="E1004:E1005"/>
    <mergeCell ref="H1004:H1005"/>
    <mergeCell ref="P1004:P1005"/>
    <mergeCell ref="Q1004:Q1005"/>
    <mergeCell ref="R1004:R1005"/>
    <mergeCell ref="S1004:S1005"/>
    <mergeCell ref="A1006:A1009"/>
    <mergeCell ref="B1006:B1009"/>
    <mergeCell ref="C1006:C1009"/>
    <mergeCell ref="D1006:D1007"/>
    <mergeCell ref="E1006:E1007"/>
    <mergeCell ref="H1006:H1007"/>
    <mergeCell ref="P1006:P1007"/>
    <mergeCell ref="Q1006:Q1007"/>
    <mergeCell ref="R1006:R1007"/>
    <mergeCell ref="S1006:S1007"/>
    <mergeCell ref="D1008:D1009"/>
    <mergeCell ref="E1008:E1009"/>
    <mergeCell ref="H1008:H1009"/>
    <mergeCell ref="P1008:P1009"/>
    <mergeCell ref="Q1008:Q1009"/>
    <mergeCell ref="R1008:R1009"/>
    <mergeCell ref="S1008:S1009"/>
    <mergeCell ref="B1028:B1031"/>
    <mergeCell ref="C1028:C1031"/>
    <mergeCell ref="D1028:D1029"/>
    <mergeCell ref="E1028:E1029"/>
    <mergeCell ref="A1010:A1013"/>
    <mergeCell ref="B1010:B1013"/>
    <mergeCell ref="C1010:C1013"/>
    <mergeCell ref="D1010:D1011"/>
    <mergeCell ref="E1010:E1011"/>
    <mergeCell ref="H1010:H1011"/>
    <mergeCell ref="P1010:P1011"/>
    <mergeCell ref="Q1010:Q1011"/>
    <mergeCell ref="R1010:R1011"/>
    <mergeCell ref="S1010:S1011"/>
    <mergeCell ref="D1012:D1013"/>
    <mergeCell ref="E1012:E1013"/>
    <mergeCell ref="H1012:H1013"/>
    <mergeCell ref="P1012:P1013"/>
    <mergeCell ref="Q1012:Q1013"/>
    <mergeCell ref="R1012:R1013"/>
    <mergeCell ref="S1012:S1013"/>
    <mergeCell ref="C1022:C1027"/>
    <mergeCell ref="D1030:D1031"/>
    <mergeCell ref="E1030:E1031"/>
    <mergeCell ref="Q1030:Q1031"/>
    <mergeCell ref="R1030:R1031"/>
    <mergeCell ref="S1030:S1031"/>
    <mergeCell ref="P1026:P1027"/>
    <mergeCell ref="H1024:H1025"/>
    <mergeCell ref="E1024:E1025"/>
    <mergeCell ref="E1022:E1023"/>
    <mergeCell ref="P1022:P1025"/>
    <mergeCell ref="A1032:A1033"/>
    <mergeCell ref="B1032:B1033"/>
    <mergeCell ref="C1032:C1033"/>
    <mergeCell ref="D1032:D1033"/>
    <mergeCell ref="E1032:E1033"/>
    <mergeCell ref="P1032:P1033"/>
    <mergeCell ref="A1014:A1017"/>
    <mergeCell ref="B1014:B1017"/>
    <mergeCell ref="C1014:C1017"/>
    <mergeCell ref="D1014:D1015"/>
    <mergeCell ref="E1014:E1015"/>
    <mergeCell ref="H1014:H1015"/>
    <mergeCell ref="H1026:H1027"/>
    <mergeCell ref="H1032:H1033"/>
    <mergeCell ref="H1028:H1029"/>
    <mergeCell ref="D1026:D1027"/>
    <mergeCell ref="E1026:E1027"/>
    <mergeCell ref="D1016:D1017"/>
    <mergeCell ref="E1016:E1017"/>
    <mergeCell ref="H1016:H1017"/>
    <mergeCell ref="A1018:A1021"/>
    <mergeCell ref="B1018:B1021"/>
    <mergeCell ref="C1018:C1021"/>
    <mergeCell ref="D1018:D1019"/>
    <mergeCell ref="E1018:E1019"/>
    <mergeCell ref="H1018:H1019"/>
    <mergeCell ref="D1024:D1025"/>
    <mergeCell ref="D1022:D1023"/>
    <mergeCell ref="D1020:D1021"/>
    <mergeCell ref="E1020:E1021"/>
    <mergeCell ref="H1020:H1021"/>
    <mergeCell ref="A1028:A1031"/>
    <mergeCell ref="A598:A601"/>
    <mergeCell ref="B598:B601"/>
    <mergeCell ref="C598:C601"/>
    <mergeCell ref="D598:D599"/>
    <mergeCell ref="E598:E599"/>
    <mergeCell ref="H598:H599"/>
    <mergeCell ref="Q598:Q599"/>
    <mergeCell ref="R598:R599"/>
    <mergeCell ref="S598:S599"/>
    <mergeCell ref="D600:D601"/>
    <mergeCell ref="E600:E601"/>
    <mergeCell ref="H600:H601"/>
    <mergeCell ref="Q600:Q601"/>
    <mergeCell ref="R600:R601"/>
    <mergeCell ref="S600:S601"/>
    <mergeCell ref="A568:A569"/>
    <mergeCell ref="B568:B569"/>
    <mergeCell ref="C568:C569"/>
    <mergeCell ref="D568:D569"/>
    <mergeCell ref="E568:E569"/>
    <mergeCell ref="H568:H569"/>
    <mergeCell ref="P568:P569"/>
    <mergeCell ref="Q568:Q569"/>
    <mergeCell ref="A570:A573"/>
    <mergeCell ref="B570:B573"/>
    <mergeCell ref="C570:C573"/>
    <mergeCell ref="D570:D571"/>
    <mergeCell ref="E570:E571"/>
    <mergeCell ref="H570:H571"/>
    <mergeCell ref="Q570:Q571"/>
    <mergeCell ref="R570:R571"/>
    <mergeCell ref="S570:S571"/>
    <mergeCell ref="A602:A605"/>
    <mergeCell ref="B602:B605"/>
    <mergeCell ref="C602:C605"/>
    <mergeCell ref="D602:D603"/>
    <mergeCell ref="E602:E603"/>
    <mergeCell ref="H602:H603"/>
    <mergeCell ref="Q602:Q603"/>
    <mergeCell ref="R602:R603"/>
    <mergeCell ref="S602:S603"/>
    <mergeCell ref="D604:D605"/>
    <mergeCell ref="E604:E605"/>
    <mergeCell ref="H604:H605"/>
    <mergeCell ref="Q604:Q605"/>
    <mergeCell ref="R604:R605"/>
    <mergeCell ref="S604:S605"/>
    <mergeCell ref="A606:A607"/>
    <mergeCell ref="B606:B607"/>
    <mergeCell ref="C606:C607"/>
    <mergeCell ref="D606:D607"/>
    <mergeCell ref="E606:E607"/>
    <mergeCell ref="H606:H607"/>
    <mergeCell ref="Q606:Q607"/>
    <mergeCell ref="R606:R607"/>
    <mergeCell ref="S606:S607"/>
    <mergeCell ref="H572:H573"/>
    <mergeCell ref="Q572:Q573"/>
    <mergeCell ref="R572:R573"/>
    <mergeCell ref="S572:S573"/>
    <mergeCell ref="A574:A577"/>
    <mergeCell ref="B574:B577"/>
    <mergeCell ref="C574:C577"/>
    <mergeCell ref="D574:D575"/>
    <mergeCell ref="E574:E575"/>
    <mergeCell ref="H574:H575"/>
    <mergeCell ref="Q574:Q575"/>
    <mergeCell ref="R574:R575"/>
    <mergeCell ref="S574:S575"/>
    <mergeCell ref="D576:D577"/>
    <mergeCell ref="E576:E577"/>
    <mergeCell ref="H576:H577"/>
    <mergeCell ref="Q576:Q577"/>
    <mergeCell ref="R576:R577"/>
    <mergeCell ref="S576:S577"/>
    <mergeCell ref="D572:D573"/>
    <mergeCell ref="E572:E573"/>
    <mergeCell ref="A580:A583"/>
    <mergeCell ref="B580:B583"/>
    <mergeCell ref="C580:C583"/>
    <mergeCell ref="D580:D581"/>
    <mergeCell ref="E580:E581"/>
    <mergeCell ref="H580:H581"/>
    <mergeCell ref="P580:P581"/>
    <mergeCell ref="Q580:Q581"/>
    <mergeCell ref="R580:R581"/>
    <mergeCell ref="S580:S581"/>
    <mergeCell ref="D582:D583"/>
    <mergeCell ref="E582:E583"/>
    <mergeCell ref="H582:H583"/>
    <mergeCell ref="P582:P583"/>
    <mergeCell ref="Q582:Q583"/>
    <mergeCell ref="R582:R583"/>
    <mergeCell ref="S582:S583"/>
    <mergeCell ref="H842:H843"/>
    <mergeCell ref="C812:C813"/>
    <mergeCell ref="D812:D813"/>
    <mergeCell ref="D832:D833"/>
    <mergeCell ref="E832:E833"/>
    <mergeCell ref="B814:B815"/>
    <mergeCell ref="A755:A758"/>
    <mergeCell ref="B755:B758"/>
    <mergeCell ref="C755:C758"/>
    <mergeCell ref="D755:D756"/>
    <mergeCell ref="E755:E756"/>
    <mergeCell ref="H755:H756"/>
    <mergeCell ref="B796:B799"/>
    <mergeCell ref="C796:C799"/>
    <mergeCell ref="C804:C805"/>
    <mergeCell ref="B771:B774"/>
    <mergeCell ref="B808:B809"/>
    <mergeCell ref="A775:A778"/>
    <mergeCell ref="C775:C778"/>
    <mergeCell ref="A808:A809"/>
    <mergeCell ref="A838:A841"/>
    <mergeCell ref="B838:B841"/>
    <mergeCell ref="E757:E758"/>
    <mergeCell ref="A771:A774"/>
    <mergeCell ref="A810:A811"/>
    <mergeCell ref="B810:B811"/>
    <mergeCell ref="C810:C811"/>
    <mergeCell ref="D810:D811"/>
    <mergeCell ref="E810:E811"/>
    <mergeCell ref="A812:A813"/>
    <mergeCell ref="B812:B813"/>
    <mergeCell ref="H810:H811"/>
    <mergeCell ref="A563:A566"/>
    <mergeCell ref="B563:B566"/>
    <mergeCell ref="C563:C566"/>
    <mergeCell ref="D563:D564"/>
    <mergeCell ref="E563:E564"/>
    <mergeCell ref="H563:H564"/>
    <mergeCell ref="Q563:Q564"/>
    <mergeCell ref="R563:R564"/>
    <mergeCell ref="S563:S564"/>
    <mergeCell ref="D565:D566"/>
    <mergeCell ref="E565:E566"/>
    <mergeCell ref="H565:H566"/>
    <mergeCell ref="Q565:Q566"/>
    <mergeCell ref="R565:R566"/>
    <mergeCell ref="S565:S566"/>
    <mergeCell ref="S836:S837"/>
    <mergeCell ref="S838:S839"/>
    <mergeCell ref="C838:C841"/>
    <mergeCell ref="Q838:Q839"/>
    <mergeCell ref="R838:R839"/>
    <mergeCell ref="Q840:Q841"/>
    <mergeCell ref="Q757:Q758"/>
    <mergeCell ref="R757:R758"/>
    <mergeCell ref="A578:A579"/>
    <mergeCell ref="B578:B579"/>
    <mergeCell ref="C578:C579"/>
    <mergeCell ref="D578:D579"/>
    <mergeCell ref="E578:E579"/>
    <mergeCell ref="H578:H579"/>
    <mergeCell ref="Q578:Q579"/>
    <mergeCell ref="R578:R579"/>
    <mergeCell ref="S578:S579"/>
  </mergeCells>
  <printOptions verticalCentered="1"/>
  <pageMargins left="3.937007874015748E-2" right="3.937007874015748E-2" top="0" bottom="0" header="0.31496062992125984" footer="0.11811023622047245"/>
  <pageSetup paperSize="9" scale="60" fitToHeight="4" orientation="landscape" r:id="rId1"/>
  <headerFooter>
    <oddHeader>&amp;C&amp;14Прошу внести изменения в информацию, размещаемую на сайте. Информация, требующая изменения выделена курсивом.&amp;Rпо состоянию на 24.07.2015г</oddHeader>
    <oddFooter>&amp;C&amp;14Начальник отдела регулирования тарифов (цен) в сфере теплоснабжения &amp;R&amp;14С.А. Курылко</oddFooter>
  </headerFooter>
  <rowBreaks count="1" manualBreakCount="1">
    <brk id="261"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5652"/>
  <sheetViews>
    <sheetView topLeftCell="A528" zoomScale="70" zoomScaleNormal="70" zoomScaleSheetLayoutView="80" workbookViewId="0">
      <selection activeCell="H169" sqref="H169:H170"/>
    </sheetView>
  </sheetViews>
  <sheetFormatPr defaultColWidth="9.140625" defaultRowHeight="12.75" x14ac:dyDescent="0.25"/>
  <cols>
    <col min="1" max="1" width="15.140625" style="110" customWidth="1"/>
    <col min="2" max="2" width="22.5703125" style="110" customWidth="1"/>
    <col min="3" max="3" width="21.28515625" style="110" customWidth="1"/>
    <col min="4" max="4" width="13.140625" style="114" customWidth="1"/>
    <col min="5" max="5" width="8.85546875" style="114" customWidth="1"/>
    <col min="6" max="6" width="16.140625" style="110" customWidth="1"/>
    <col min="7" max="7" width="13.42578125" style="110" customWidth="1"/>
    <col min="8" max="8" width="13.42578125" style="10" customWidth="1"/>
    <col min="9" max="9" width="12" style="10" customWidth="1"/>
    <col min="10" max="10" width="13.42578125" style="110" customWidth="1"/>
    <col min="11" max="11" width="15.42578125" style="110" customWidth="1"/>
    <col min="12" max="12" width="12.85546875" style="110" customWidth="1"/>
    <col min="13" max="13" width="12.85546875" style="70" customWidth="1"/>
    <col min="14" max="14" width="12.85546875" style="112" customWidth="1"/>
    <col min="15" max="15" width="27.85546875" style="67" customWidth="1"/>
    <col min="16" max="16" width="0" style="110" hidden="1" customWidth="1"/>
    <col min="17" max="17" width="14" style="110" hidden="1" customWidth="1"/>
    <col min="18" max="18" width="10.5703125" style="110" hidden="1" customWidth="1"/>
    <col min="19" max="22" width="11.7109375" style="110" customWidth="1"/>
    <col min="23" max="23" width="12.42578125" style="110" bestFit="1" customWidth="1"/>
    <col min="24" max="27" width="9.140625" style="110"/>
    <col min="28" max="28" width="15" style="111" customWidth="1"/>
    <col min="29" max="32" width="9.140625" style="110"/>
    <col min="33" max="33" width="15.42578125" style="111" customWidth="1"/>
    <col min="34" max="16384" width="9.140625" style="110"/>
  </cols>
  <sheetData>
    <row r="1" spans="1:33" s="108" customFormat="1" ht="31.5" customHeight="1" x14ac:dyDescent="0.25">
      <c r="A1" s="250" t="s">
        <v>687</v>
      </c>
      <c r="B1" s="251"/>
      <c r="C1" s="251"/>
      <c r="D1" s="251"/>
      <c r="E1" s="251"/>
      <c r="F1" s="251"/>
      <c r="G1" s="251"/>
      <c r="H1" s="251"/>
      <c r="I1" s="251"/>
      <c r="J1" s="251"/>
      <c r="K1" s="251"/>
      <c r="L1" s="251"/>
      <c r="M1" s="251"/>
      <c r="N1" s="251"/>
      <c r="O1" s="251"/>
      <c r="AB1" s="109"/>
      <c r="AG1" s="109"/>
    </row>
    <row r="2" spans="1:33" ht="78" customHeight="1" x14ac:dyDescent="0.25">
      <c r="A2" s="157" t="s">
        <v>9</v>
      </c>
      <c r="B2" s="157" t="s">
        <v>2</v>
      </c>
      <c r="C2" s="157" t="s">
        <v>1</v>
      </c>
      <c r="D2" s="208" t="s">
        <v>15</v>
      </c>
      <c r="E2" s="208"/>
      <c r="F2" s="157" t="s">
        <v>8</v>
      </c>
      <c r="G2" s="157" t="s">
        <v>7</v>
      </c>
      <c r="H2" s="157" t="s">
        <v>16</v>
      </c>
      <c r="I2" s="157" t="s">
        <v>682</v>
      </c>
      <c r="J2" s="242" t="s">
        <v>10</v>
      </c>
      <c r="K2" s="243"/>
      <c r="L2" s="244" t="s">
        <v>12</v>
      </c>
      <c r="M2" s="245"/>
      <c r="N2" s="246"/>
      <c r="O2" s="225" t="s">
        <v>4</v>
      </c>
      <c r="P2" s="180" t="s">
        <v>679</v>
      </c>
      <c r="Q2" s="180" t="s">
        <v>680</v>
      </c>
      <c r="R2" s="180" t="s">
        <v>681</v>
      </c>
    </row>
    <row r="3" spans="1:33" ht="30.75" customHeight="1" x14ac:dyDescent="0.25">
      <c r="A3" s="216"/>
      <c r="B3" s="216"/>
      <c r="C3" s="216"/>
      <c r="D3" s="157" t="s">
        <v>6</v>
      </c>
      <c r="E3" s="157" t="s">
        <v>0</v>
      </c>
      <c r="F3" s="216"/>
      <c r="G3" s="216"/>
      <c r="H3" s="216"/>
      <c r="I3" s="216"/>
      <c r="J3" s="157" t="s">
        <v>3</v>
      </c>
      <c r="K3" s="157" t="s">
        <v>11</v>
      </c>
      <c r="L3" s="244" t="s">
        <v>14</v>
      </c>
      <c r="M3" s="208" t="s">
        <v>13</v>
      </c>
      <c r="N3" s="208"/>
      <c r="O3" s="235"/>
      <c r="P3" s="180"/>
      <c r="Q3" s="180"/>
      <c r="R3" s="180"/>
    </row>
    <row r="4" spans="1:33" ht="29.25" customHeight="1" x14ac:dyDescent="0.25">
      <c r="A4" s="158"/>
      <c r="B4" s="158"/>
      <c r="C4" s="158"/>
      <c r="D4" s="158"/>
      <c r="E4" s="158"/>
      <c r="F4" s="158"/>
      <c r="G4" s="158"/>
      <c r="H4" s="158"/>
      <c r="I4" s="158"/>
      <c r="J4" s="158"/>
      <c r="K4" s="158"/>
      <c r="L4" s="247"/>
      <c r="M4" s="102" t="s">
        <v>3</v>
      </c>
      <c r="N4" s="102" t="s">
        <v>5</v>
      </c>
      <c r="O4" s="226"/>
      <c r="P4" s="180"/>
      <c r="Q4" s="180"/>
      <c r="R4" s="180"/>
    </row>
    <row r="5" spans="1:33" s="10" customFormat="1" x14ac:dyDescent="0.25">
      <c r="A5" s="46" t="s">
        <v>214</v>
      </c>
      <c r="B5" s="47" t="s">
        <v>215</v>
      </c>
      <c r="C5" s="8"/>
      <c r="D5" s="8"/>
      <c r="E5" s="8"/>
      <c r="F5" s="8"/>
      <c r="G5" s="8"/>
      <c r="H5" s="8"/>
      <c r="I5" s="8"/>
      <c r="J5" s="8"/>
      <c r="K5" s="8"/>
      <c r="L5" s="8"/>
      <c r="M5" s="8"/>
      <c r="N5" s="9"/>
      <c r="O5" s="65"/>
      <c r="P5" s="101"/>
      <c r="Q5" s="101"/>
      <c r="R5" s="101"/>
      <c r="AB5" s="94"/>
      <c r="AG5" s="94"/>
    </row>
    <row r="6" spans="1:33" s="5" customFormat="1" x14ac:dyDescent="0.2">
      <c r="A6" s="161" t="s">
        <v>289</v>
      </c>
      <c r="B6" s="161" t="s">
        <v>610</v>
      </c>
      <c r="C6" s="161" t="s">
        <v>609</v>
      </c>
      <c r="D6" s="157">
        <v>42723</v>
      </c>
      <c r="E6" s="157" t="s">
        <v>764</v>
      </c>
      <c r="F6" s="103">
        <v>42736</v>
      </c>
      <c r="G6" s="103">
        <v>42916</v>
      </c>
      <c r="H6" s="157"/>
      <c r="I6" s="99">
        <f>K6*0.06+J6</f>
        <v>71.600000000000009</v>
      </c>
      <c r="J6" s="100">
        <v>4.4000000000000004</v>
      </c>
      <c r="K6" s="100">
        <v>1120</v>
      </c>
      <c r="L6" s="101"/>
      <c r="M6" s="70"/>
      <c r="N6" s="112"/>
      <c r="O6" s="217"/>
      <c r="P6" s="205">
        <f>(K7*0.06+J7)/(K6*0.06+J6)</f>
        <v>1.0292625698324021</v>
      </c>
      <c r="Q6" s="205"/>
      <c r="R6" s="205"/>
      <c r="AB6" s="93"/>
      <c r="AG6" s="93"/>
    </row>
    <row r="7" spans="1:33" s="5" customFormat="1" x14ac:dyDescent="0.2">
      <c r="A7" s="162"/>
      <c r="B7" s="162"/>
      <c r="C7" s="162"/>
      <c r="D7" s="158"/>
      <c r="E7" s="158"/>
      <c r="F7" s="103">
        <v>42917</v>
      </c>
      <c r="G7" s="103">
        <v>43100</v>
      </c>
      <c r="H7" s="158"/>
      <c r="I7" s="99">
        <f t="shared" ref="I7" si="0">K7*0.06+J7</f>
        <v>73.6952</v>
      </c>
      <c r="J7" s="101">
        <v>4.55</v>
      </c>
      <c r="K7" s="101">
        <v>1152.42</v>
      </c>
      <c r="L7" s="60"/>
      <c r="M7" s="60"/>
      <c r="N7" s="60"/>
      <c r="O7" s="218"/>
      <c r="P7" s="206"/>
      <c r="Q7" s="206"/>
      <c r="R7" s="206"/>
      <c r="AB7" s="93"/>
      <c r="AG7" s="93"/>
    </row>
    <row r="8" spans="1:33" s="5" customFormat="1" x14ac:dyDescent="0.2">
      <c r="A8" s="162"/>
      <c r="B8" s="162"/>
      <c r="C8" s="162"/>
      <c r="D8" s="157">
        <v>42723</v>
      </c>
      <c r="E8" s="157" t="s">
        <v>763</v>
      </c>
      <c r="F8" s="103">
        <v>42736</v>
      </c>
      <c r="G8" s="103">
        <v>42916</v>
      </c>
      <c r="H8" s="157"/>
      <c r="I8" s="99"/>
      <c r="J8" s="101"/>
      <c r="K8" s="101"/>
      <c r="L8" s="60">
        <v>75.959999999999994</v>
      </c>
      <c r="M8" s="60">
        <v>5.19</v>
      </c>
      <c r="N8" s="100">
        <v>1179.48</v>
      </c>
      <c r="O8" s="217"/>
      <c r="P8" s="205"/>
      <c r="Q8" s="205">
        <f>L9/L8</f>
        <v>1.1047919957872565</v>
      </c>
      <c r="R8" s="205">
        <f t="shared" ref="R8:R36" si="1">L9/((K7*0.06+J7)*1.18)</f>
        <v>0.96503766958766124</v>
      </c>
      <c r="AB8" s="93"/>
      <c r="AG8" s="93"/>
    </row>
    <row r="9" spans="1:33" s="5" customFormat="1" x14ac:dyDescent="0.2">
      <c r="A9" s="163"/>
      <c r="B9" s="163"/>
      <c r="C9" s="163"/>
      <c r="D9" s="158"/>
      <c r="E9" s="158"/>
      <c r="F9" s="103">
        <v>42917</v>
      </c>
      <c r="G9" s="103">
        <v>43100</v>
      </c>
      <c r="H9" s="158"/>
      <c r="I9" s="99"/>
      <c r="J9" s="101"/>
      <c r="K9" s="101"/>
      <c r="L9" s="60">
        <v>83.92</v>
      </c>
      <c r="M9" s="60">
        <v>5.37</v>
      </c>
      <c r="N9" s="53">
        <v>1309.22</v>
      </c>
      <c r="O9" s="218"/>
      <c r="P9" s="206"/>
      <c r="Q9" s="206"/>
      <c r="R9" s="206"/>
      <c r="AB9" s="93"/>
      <c r="AG9" s="93"/>
    </row>
    <row r="10" spans="1:33" s="5" customFormat="1" x14ac:dyDescent="0.2">
      <c r="A10" s="161" t="s">
        <v>289</v>
      </c>
      <c r="B10" s="161" t="s">
        <v>294</v>
      </c>
      <c r="C10" s="161" t="s">
        <v>609</v>
      </c>
      <c r="D10" s="157">
        <v>42723</v>
      </c>
      <c r="E10" s="157" t="s">
        <v>764</v>
      </c>
      <c r="F10" s="103">
        <v>42736</v>
      </c>
      <c r="G10" s="103">
        <v>42916</v>
      </c>
      <c r="H10" s="157"/>
      <c r="I10" s="99">
        <v>71.600000000000009</v>
      </c>
      <c r="J10" s="60">
        <v>4.4000000000000004</v>
      </c>
      <c r="K10" s="100">
        <v>1120</v>
      </c>
      <c r="L10" s="60"/>
      <c r="M10" s="60"/>
      <c r="N10" s="60"/>
      <c r="O10" s="217"/>
      <c r="P10" s="205">
        <f>(K11*0.06+J11)/(K10*0.06+J10)</f>
        <v>1.0292625698324021</v>
      </c>
      <c r="Q10" s="205"/>
      <c r="R10" s="205" t="e">
        <f t="shared" si="1"/>
        <v>#DIV/0!</v>
      </c>
      <c r="AB10" s="93"/>
      <c r="AG10" s="93"/>
    </row>
    <row r="11" spans="1:33" s="5" customFormat="1" x14ac:dyDescent="0.2">
      <c r="A11" s="162"/>
      <c r="B11" s="162"/>
      <c r="C11" s="162"/>
      <c r="D11" s="158"/>
      <c r="E11" s="158"/>
      <c r="F11" s="103">
        <v>42917</v>
      </c>
      <c r="G11" s="103">
        <v>43100</v>
      </c>
      <c r="H11" s="158"/>
      <c r="I11" s="99">
        <v>73.6952</v>
      </c>
      <c r="J11" s="60">
        <v>4.55</v>
      </c>
      <c r="K11" s="60">
        <v>1152.42</v>
      </c>
      <c r="L11" s="60"/>
      <c r="M11" s="60"/>
      <c r="N11" s="60"/>
      <c r="O11" s="218"/>
      <c r="P11" s="206"/>
      <c r="Q11" s="206"/>
      <c r="R11" s="206"/>
      <c r="AB11" s="93"/>
      <c r="AG11" s="93"/>
    </row>
    <row r="12" spans="1:33" s="5" customFormat="1" ht="34.5" customHeight="1" x14ac:dyDescent="0.2">
      <c r="A12" s="162"/>
      <c r="B12" s="162"/>
      <c r="C12" s="162"/>
      <c r="D12" s="157">
        <v>42723</v>
      </c>
      <c r="E12" s="157" t="s">
        <v>763</v>
      </c>
      <c r="F12" s="103">
        <v>42736</v>
      </c>
      <c r="G12" s="103">
        <v>42916</v>
      </c>
      <c r="H12" s="157"/>
      <c r="I12" s="99"/>
      <c r="J12" s="101"/>
      <c r="K12" s="101"/>
      <c r="L12" s="101">
        <v>84.49</v>
      </c>
      <c r="M12" s="60">
        <v>5.19</v>
      </c>
      <c r="N12" s="60">
        <v>1321.6</v>
      </c>
      <c r="O12" s="217"/>
      <c r="P12" s="205"/>
      <c r="Q12" s="205" t="e">
        <f>#REF!/#REF!</f>
        <v>#REF!</v>
      </c>
      <c r="R12" s="205">
        <f t="shared" si="1"/>
        <v>0.99999613616948302</v>
      </c>
      <c r="AB12" s="93"/>
      <c r="AG12" s="93"/>
    </row>
    <row r="13" spans="1:33" s="5" customFormat="1" x14ac:dyDescent="0.2">
      <c r="A13" s="163"/>
      <c r="B13" s="163"/>
      <c r="C13" s="163"/>
      <c r="D13" s="158"/>
      <c r="E13" s="158"/>
      <c r="F13" s="103">
        <v>42917</v>
      </c>
      <c r="G13" s="103">
        <v>43100</v>
      </c>
      <c r="H13" s="158"/>
      <c r="I13" s="99"/>
      <c r="J13" s="101"/>
      <c r="K13" s="101"/>
      <c r="L13" s="101">
        <v>86.96</v>
      </c>
      <c r="M13" s="60">
        <v>5.37</v>
      </c>
      <c r="N13" s="60">
        <v>1359.86</v>
      </c>
      <c r="O13" s="218"/>
      <c r="P13" s="206"/>
      <c r="Q13" s="206"/>
      <c r="R13" s="206"/>
      <c r="AB13" s="93"/>
      <c r="AG13" s="93"/>
    </row>
    <row r="14" spans="1:33" s="5" customFormat="1" ht="14.25" customHeight="1" x14ac:dyDescent="0.2">
      <c r="A14" s="161" t="s">
        <v>289</v>
      </c>
      <c r="B14" s="161" t="s">
        <v>494</v>
      </c>
      <c r="C14" s="162" t="s">
        <v>609</v>
      </c>
      <c r="D14" s="157">
        <v>42723</v>
      </c>
      <c r="E14" s="157" t="s">
        <v>762</v>
      </c>
      <c r="F14" s="103">
        <v>42736</v>
      </c>
      <c r="G14" s="103">
        <v>42916</v>
      </c>
      <c r="H14" s="157"/>
      <c r="I14" s="99">
        <f>K14*0.06+J14</f>
        <v>264.06979999999999</v>
      </c>
      <c r="J14" s="100">
        <v>39.92</v>
      </c>
      <c r="K14" s="100">
        <v>3735.83</v>
      </c>
      <c r="L14" s="100"/>
      <c r="M14" s="100"/>
      <c r="N14" s="21"/>
      <c r="O14" s="217"/>
      <c r="P14" s="205">
        <f>(K15*0.06+J15)/(K14*0.06+J14)</f>
        <v>1.0340493308966039</v>
      </c>
      <c r="Q14" s="205"/>
      <c r="R14" s="205" t="e">
        <f t="shared" si="1"/>
        <v>#DIV/0!</v>
      </c>
      <c r="AB14" s="93"/>
      <c r="AG14" s="93"/>
    </row>
    <row r="15" spans="1:33" s="5" customFormat="1" ht="14.25" customHeight="1" x14ac:dyDescent="0.2">
      <c r="A15" s="162"/>
      <c r="B15" s="162"/>
      <c r="C15" s="162"/>
      <c r="D15" s="158"/>
      <c r="E15" s="216"/>
      <c r="F15" s="103">
        <v>42917</v>
      </c>
      <c r="G15" s="103">
        <v>43100</v>
      </c>
      <c r="H15" s="158"/>
      <c r="I15" s="99">
        <f>K15*0.06+J15</f>
        <v>273.06119999999999</v>
      </c>
      <c r="J15" s="60">
        <v>41.28</v>
      </c>
      <c r="K15" s="60">
        <v>3863.02</v>
      </c>
      <c r="L15" s="100"/>
      <c r="M15" s="100"/>
      <c r="N15" s="21"/>
      <c r="O15" s="218"/>
      <c r="P15" s="206"/>
      <c r="Q15" s="206"/>
      <c r="R15" s="206"/>
      <c r="AB15" s="93"/>
      <c r="AG15" s="93"/>
    </row>
    <row r="16" spans="1:33" s="5" customFormat="1" ht="14.25" customHeight="1" x14ac:dyDescent="0.2">
      <c r="A16" s="162"/>
      <c r="B16" s="162"/>
      <c r="C16" s="162"/>
      <c r="D16" s="157">
        <v>42723</v>
      </c>
      <c r="E16" s="157" t="s">
        <v>763</v>
      </c>
      <c r="F16" s="103">
        <v>42736</v>
      </c>
      <c r="G16" s="103">
        <v>42916</v>
      </c>
      <c r="H16" s="157"/>
      <c r="I16" s="99"/>
      <c r="J16" s="60"/>
      <c r="K16" s="60"/>
      <c r="L16" s="100">
        <v>121.8</v>
      </c>
      <c r="M16" s="100">
        <v>28.83</v>
      </c>
      <c r="N16" s="100">
        <v>1549.81</v>
      </c>
      <c r="O16" s="217"/>
      <c r="P16" s="205"/>
      <c r="Q16" s="205">
        <f>L17/L16</f>
        <v>1.0341543513957308</v>
      </c>
      <c r="R16" s="205">
        <f t="shared" si="1"/>
        <v>0.39092248445353794</v>
      </c>
      <c r="AB16" s="93"/>
      <c r="AG16" s="93"/>
    </row>
    <row r="17" spans="1:33" s="5" customFormat="1" ht="14.25" customHeight="1" x14ac:dyDescent="0.2">
      <c r="A17" s="162"/>
      <c r="B17" s="162"/>
      <c r="C17" s="162"/>
      <c r="D17" s="158"/>
      <c r="E17" s="158"/>
      <c r="F17" s="103">
        <v>42917</v>
      </c>
      <c r="G17" s="103">
        <v>43100</v>
      </c>
      <c r="H17" s="158"/>
      <c r="I17" s="99"/>
      <c r="J17" s="101"/>
      <c r="K17" s="101"/>
      <c r="L17" s="100">
        <v>125.96</v>
      </c>
      <c r="M17" s="100">
        <v>29.81</v>
      </c>
      <c r="N17" s="100">
        <v>1602.5</v>
      </c>
      <c r="O17" s="218"/>
      <c r="P17" s="206"/>
      <c r="Q17" s="206"/>
      <c r="R17" s="206"/>
      <c r="AB17" s="93"/>
      <c r="AG17" s="93"/>
    </row>
    <row r="18" spans="1:33" s="5" customFormat="1" ht="14.25" customHeight="1" x14ac:dyDescent="0.2">
      <c r="A18" s="161" t="s">
        <v>289</v>
      </c>
      <c r="B18" s="161" t="s">
        <v>290</v>
      </c>
      <c r="C18" s="161" t="s">
        <v>457</v>
      </c>
      <c r="D18" s="157">
        <v>42723</v>
      </c>
      <c r="E18" s="157" t="s">
        <v>746</v>
      </c>
      <c r="F18" s="103">
        <v>42736</v>
      </c>
      <c r="G18" s="103">
        <v>42916</v>
      </c>
      <c r="H18" s="157"/>
      <c r="I18" s="99">
        <f t="shared" ref="I18:I35" si="2">K18*0.06+J18</f>
        <v>208.39000000000001</v>
      </c>
      <c r="J18" s="100">
        <v>24.49</v>
      </c>
      <c r="K18" s="100">
        <v>3065</v>
      </c>
      <c r="L18" s="101"/>
      <c r="M18" s="70"/>
      <c r="N18" s="112"/>
      <c r="O18" s="217"/>
      <c r="P18" s="205">
        <f t="shared" ref="P18" si="3">(K19*0.06+J19)/(K18*0.06+J18)</f>
        <v>1.0363683478093957</v>
      </c>
      <c r="Q18" s="205"/>
      <c r="R18" s="205" t="e">
        <f t="shared" si="1"/>
        <v>#DIV/0!</v>
      </c>
      <c r="AB18" s="93"/>
      <c r="AG18" s="93"/>
    </row>
    <row r="19" spans="1:33" s="5" customFormat="1" ht="14.25" customHeight="1" x14ac:dyDescent="0.2">
      <c r="A19" s="162"/>
      <c r="B19" s="162"/>
      <c r="C19" s="162"/>
      <c r="D19" s="158"/>
      <c r="E19" s="158"/>
      <c r="F19" s="103">
        <v>42917</v>
      </c>
      <c r="G19" s="103">
        <v>43100</v>
      </c>
      <c r="H19" s="158"/>
      <c r="I19" s="99">
        <f t="shared" si="2"/>
        <v>215.96879999999999</v>
      </c>
      <c r="J19" s="60">
        <v>25.83</v>
      </c>
      <c r="K19" s="60">
        <v>3168.98</v>
      </c>
      <c r="L19" s="101"/>
      <c r="M19" s="70"/>
      <c r="N19" s="112"/>
      <c r="O19" s="218"/>
      <c r="P19" s="206"/>
      <c r="Q19" s="206"/>
      <c r="R19" s="206"/>
      <c r="AB19" s="93"/>
      <c r="AG19" s="93"/>
    </row>
    <row r="20" spans="1:33" s="5" customFormat="1" ht="14.25" customHeight="1" x14ac:dyDescent="0.2">
      <c r="A20" s="162"/>
      <c r="B20" s="162"/>
      <c r="C20" s="162"/>
      <c r="D20" s="157">
        <v>42723</v>
      </c>
      <c r="E20" s="157" t="s">
        <v>748</v>
      </c>
      <c r="F20" s="103">
        <v>42736</v>
      </c>
      <c r="G20" s="103">
        <v>42916</v>
      </c>
      <c r="H20" s="157"/>
      <c r="I20" s="99"/>
      <c r="J20" s="101"/>
      <c r="K20" s="101"/>
      <c r="L20" s="100">
        <v>98.6</v>
      </c>
      <c r="M20" s="100">
        <v>11.59</v>
      </c>
      <c r="N20" s="100">
        <v>1450.2</v>
      </c>
      <c r="O20" s="217"/>
      <c r="P20" s="205"/>
      <c r="Q20" s="205">
        <f t="shared" ref="Q20" si="4">L21/L20</f>
        <v>1.0339756592292091</v>
      </c>
      <c r="R20" s="205">
        <f t="shared" si="1"/>
        <v>0.40004993816118706</v>
      </c>
      <c r="AB20" s="93"/>
      <c r="AG20" s="93"/>
    </row>
    <row r="21" spans="1:33" s="5" customFormat="1" ht="14.25" customHeight="1" x14ac:dyDescent="0.2">
      <c r="A21" s="163"/>
      <c r="B21" s="163"/>
      <c r="C21" s="163"/>
      <c r="D21" s="158"/>
      <c r="E21" s="158"/>
      <c r="F21" s="103">
        <v>42917</v>
      </c>
      <c r="G21" s="103">
        <v>43100</v>
      </c>
      <c r="H21" s="158"/>
      <c r="I21" s="99"/>
      <c r="J21" s="101"/>
      <c r="K21" s="101"/>
      <c r="L21" s="100">
        <v>101.95</v>
      </c>
      <c r="M21" s="100">
        <v>24.59</v>
      </c>
      <c r="N21" s="100">
        <v>1289.3399999999999</v>
      </c>
      <c r="O21" s="218"/>
      <c r="P21" s="206"/>
      <c r="Q21" s="206"/>
      <c r="R21" s="206"/>
      <c r="AB21" s="93"/>
      <c r="AG21" s="93"/>
    </row>
    <row r="22" spans="1:33" s="5" customFormat="1" ht="14.25" customHeight="1" x14ac:dyDescent="0.2">
      <c r="A22" s="161" t="s">
        <v>289</v>
      </c>
      <c r="B22" s="161" t="s">
        <v>291</v>
      </c>
      <c r="C22" s="161" t="s">
        <v>457</v>
      </c>
      <c r="D22" s="157">
        <v>42723</v>
      </c>
      <c r="E22" s="157" t="s">
        <v>746</v>
      </c>
      <c r="F22" s="103">
        <v>42736</v>
      </c>
      <c r="G22" s="103">
        <v>42916</v>
      </c>
      <c r="H22" s="157"/>
      <c r="I22" s="99">
        <f t="shared" si="2"/>
        <v>208.39000000000001</v>
      </c>
      <c r="J22" s="100">
        <v>24.49</v>
      </c>
      <c r="K22" s="100">
        <v>3065</v>
      </c>
      <c r="L22" s="101"/>
      <c r="M22" s="70"/>
      <c r="N22" s="112"/>
      <c r="O22" s="217"/>
      <c r="P22" s="205">
        <f t="shared" ref="P22" si="5">(K23*0.06+J23)/(K22*0.06+J22)</f>
        <v>1.0363683478093957</v>
      </c>
      <c r="Q22" s="205"/>
      <c r="R22" s="205" t="e">
        <f t="shared" si="1"/>
        <v>#DIV/0!</v>
      </c>
      <c r="AB22" s="93"/>
      <c r="AG22" s="93"/>
    </row>
    <row r="23" spans="1:33" s="5" customFormat="1" ht="14.25" customHeight="1" x14ac:dyDescent="0.2">
      <c r="A23" s="162"/>
      <c r="B23" s="162"/>
      <c r="C23" s="162"/>
      <c r="D23" s="158"/>
      <c r="E23" s="158"/>
      <c r="F23" s="103">
        <v>42917</v>
      </c>
      <c r="G23" s="103">
        <v>43100</v>
      </c>
      <c r="H23" s="158"/>
      <c r="I23" s="99">
        <f t="shared" si="2"/>
        <v>215.96879999999999</v>
      </c>
      <c r="J23" s="60">
        <v>25.83</v>
      </c>
      <c r="K23" s="60">
        <v>3168.98</v>
      </c>
      <c r="L23" s="101"/>
      <c r="M23" s="70"/>
      <c r="N23" s="112"/>
      <c r="O23" s="218"/>
      <c r="P23" s="206"/>
      <c r="Q23" s="206"/>
      <c r="R23" s="206"/>
      <c r="AB23" s="93"/>
      <c r="AG23" s="93"/>
    </row>
    <row r="24" spans="1:33" s="5" customFormat="1" ht="14.25" customHeight="1" x14ac:dyDescent="0.2">
      <c r="A24" s="162"/>
      <c r="B24" s="162"/>
      <c r="C24" s="162"/>
      <c r="D24" s="157">
        <v>42723</v>
      </c>
      <c r="E24" s="157" t="s">
        <v>748</v>
      </c>
      <c r="F24" s="103">
        <v>42736</v>
      </c>
      <c r="G24" s="103">
        <v>42916</v>
      </c>
      <c r="H24" s="157"/>
      <c r="I24" s="99"/>
      <c r="J24" s="101"/>
      <c r="K24" s="101"/>
      <c r="L24" s="100">
        <v>121.8</v>
      </c>
      <c r="M24" s="100">
        <v>14.31</v>
      </c>
      <c r="N24" s="100">
        <v>1791.49</v>
      </c>
      <c r="O24" s="217"/>
      <c r="P24" s="205"/>
      <c r="Q24" s="205">
        <f t="shared" ref="Q24" si="6">L25/L24</f>
        <v>1.0339901477832512</v>
      </c>
      <c r="R24" s="205">
        <f t="shared" si="1"/>
        <v>0.49418626004923877</v>
      </c>
      <c r="AB24" s="93"/>
      <c r="AG24" s="93"/>
    </row>
    <row r="25" spans="1:33" s="5" customFormat="1" ht="14.25" customHeight="1" x14ac:dyDescent="0.2">
      <c r="A25" s="163"/>
      <c r="B25" s="163"/>
      <c r="C25" s="163"/>
      <c r="D25" s="158"/>
      <c r="E25" s="158"/>
      <c r="F25" s="103">
        <v>42917</v>
      </c>
      <c r="G25" s="103">
        <v>43100</v>
      </c>
      <c r="H25" s="158"/>
      <c r="I25" s="99"/>
      <c r="J25" s="101"/>
      <c r="K25" s="101"/>
      <c r="L25" s="100">
        <v>125.94</v>
      </c>
      <c r="M25" s="100">
        <v>30.38</v>
      </c>
      <c r="N25" s="100">
        <v>1592.74</v>
      </c>
      <c r="O25" s="218"/>
      <c r="P25" s="206"/>
      <c r="Q25" s="206"/>
      <c r="R25" s="206"/>
      <c r="AB25" s="93"/>
      <c r="AG25" s="93"/>
    </row>
    <row r="26" spans="1:33" s="5" customFormat="1" ht="14.25" customHeight="1" x14ac:dyDescent="0.2">
      <c r="A26" s="161" t="s">
        <v>289</v>
      </c>
      <c r="B26" s="161" t="s">
        <v>292</v>
      </c>
      <c r="C26" s="161" t="s">
        <v>456</v>
      </c>
      <c r="D26" s="157">
        <v>42720</v>
      </c>
      <c r="E26" s="157" t="s">
        <v>522</v>
      </c>
      <c r="F26" s="103">
        <v>42736</v>
      </c>
      <c r="G26" s="103">
        <v>42916</v>
      </c>
      <c r="H26" s="157"/>
      <c r="I26" s="99">
        <f>K26*0.06+J26</f>
        <v>162.89999999999998</v>
      </c>
      <c r="J26" s="100">
        <v>23.1</v>
      </c>
      <c r="K26" s="100">
        <v>2330</v>
      </c>
      <c r="L26" s="101"/>
      <c r="M26" s="70"/>
      <c r="N26" s="112"/>
      <c r="O26" s="217"/>
      <c r="P26" s="205">
        <f t="shared" ref="P26" si="7">(K27*0.06+J27)/(K26*0.06+J26)</f>
        <v>1.0330092081031308</v>
      </c>
      <c r="Q26" s="205"/>
      <c r="R26" s="205" t="e">
        <f t="shared" si="1"/>
        <v>#DIV/0!</v>
      </c>
      <c r="AB26" s="93"/>
      <c r="AG26" s="93"/>
    </row>
    <row r="27" spans="1:33" s="5" customFormat="1" ht="14.25" customHeight="1" x14ac:dyDescent="0.2">
      <c r="A27" s="162"/>
      <c r="B27" s="162"/>
      <c r="C27" s="162"/>
      <c r="D27" s="158"/>
      <c r="E27" s="158"/>
      <c r="F27" s="103">
        <v>42917</v>
      </c>
      <c r="G27" s="103">
        <v>43100</v>
      </c>
      <c r="H27" s="158"/>
      <c r="I27" s="99">
        <f t="shared" si="2"/>
        <v>168.27719999999999</v>
      </c>
      <c r="J27" s="60">
        <v>23.79</v>
      </c>
      <c r="K27" s="60">
        <v>2408.12</v>
      </c>
      <c r="L27" s="101"/>
      <c r="M27" s="70"/>
      <c r="N27" s="112"/>
      <c r="O27" s="218"/>
      <c r="P27" s="206"/>
      <c r="Q27" s="206"/>
      <c r="R27" s="206"/>
      <c r="AB27" s="93"/>
      <c r="AG27" s="93"/>
    </row>
    <row r="28" spans="1:33" s="5" customFormat="1" ht="14.25" customHeight="1" x14ac:dyDescent="0.2">
      <c r="A28" s="162"/>
      <c r="B28" s="162"/>
      <c r="C28" s="162"/>
      <c r="D28" s="157">
        <v>42723</v>
      </c>
      <c r="E28" s="157" t="s">
        <v>763</v>
      </c>
      <c r="F28" s="103">
        <v>42736</v>
      </c>
      <c r="G28" s="103">
        <v>42916</v>
      </c>
      <c r="H28" s="157"/>
      <c r="I28" s="99"/>
      <c r="J28" s="101"/>
      <c r="K28" s="101"/>
      <c r="L28" s="100">
        <v>92.96</v>
      </c>
      <c r="M28" s="100">
        <v>13.07</v>
      </c>
      <c r="N28" s="100">
        <v>1331.53</v>
      </c>
      <c r="O28" s="217"/>
      <c r="P28" s="205"/>
      <c r="Q28" s="205">
        <f t="shared" ref="Q28" si="8">L29/L28</f>
        <v>1.0339931153184165</v>
      </c>
      <c r="R28" s="205">
        <f t="shared" si="1"/>
        <v>0.48406811569626829</v>
      </c>
      <c r="AB28" s="93"/>
      <c r="AG28" s="93"/>
    </row>
    <row r="29" spans="1:33" s="5" customFormat="1" ht="14.25" customHeight="1" x14ac:dyDescent="0.2">
      <c r="A29" s="163"/>
      <c r="B29" s="163"/>
      <c r="C29" s="163"/>
      <c r="D29" s="158"/>
      <c r="E29" s="158"/>
      <c r="F29" s="103">
        <v>42917</v>
      </c>
      <c r="G29" s="103">
        <v>43100</v>
      </c>
      <c r="H29" s="158"/>
      <c r="I29" s="99"/>
      <c r="J29" s="101"/>
      <c r="K29" s="101"/>
      <c r="L29" s="100">
        <v>96.12</v>
      </c>
      <c r="M29" s="100">
        <v>13.51</v>
      </c>
      <c r="N29" s="100">
        <v>1376.8</v>
      </c>
      <c r="O29" s="218"/>
      <c r="P29" s="206"/>
      <c r="Q29" s="206"/>
      <c r="R29" s="206"/>
      <c r="AB29" s="93"/>
      <c r="AG29" s="93"/>
    </row>
    <row r="30" spans="1:33" s="5" customFormat="1" ht="14.25" customHeight="1" x14ac:dyDescent="0.2">
      <c r="A30" s="161" t="s">
        <v>289</v>
      </c>
      <c r="B30" s="161" t="s">
        <v>293</v>
      </c>
      <c r="C30" s="161" t="s">
        <v>456</v>
      </c>
      <c r="D30" s="157">
        <v>42720</v>
      </c>
      <c r="E30" s="157" t="s">
        <v>522</v>
      </c>
      <c r="F30" s="103">
        <v>42736</v>
      </c>
      <c r="G30" s="103">
        <v>42916</v>
      </c>
      <c r="H30" s="157"/>
      <c r="I30" s="99">
        <f t="shared" si="2"/>
        <v>162.89999999999998</v>
      </c>
      <c r="J30" s="100">
        <v>23.1</v>
      </c>
      <c r="K30" s="100">
        <v>2330</v>
      </c>
      <c r="L30" s="101"/>
      <c r="M30" s="70"/>
      <c r="N30" s="112"/>
      <c r="O30" s="217"/>
      <c r="P30" s="205">
        <f t="shared" ref="P30" si="9">(K31*0.06+J31)/(K30*0.06+J30)</f>
        <v>1.0330092081031308</v>
      </c>
      <c r="Q30" s="205"/>
      <c r="R30" s="205" t="e">
        <f t="shared" si="1"/>
        <v>#DIV/0!</v>
      </c>
      <c r="AB30" s="93"/>
      <c r="AG30" s="93"/>
    </row>
    <row r="31" spans="1:33" s="5" customFormat="1" ht="14.25" customHeight="1" x14ac:dyDescent="0.2">
      <c r="A31" s="162"/>
      <c r="B31" s="162"/>
      <c r="C31" s="162"/>
      <c r="D31" s="158"/>
      <c r="E31" s="216"/>
      <c r="F31" s="103">
        <v>42917</v>
      </c>
      <c r="G31" s="103">
        <v>43100</v>
      </c>
      <c r="H31" s="158"/>
      <c r="I31" s="99">
        <f>K31*0.06+J31</f>
        <v>168.27719999999999</v>
      </c>
      <c r="J31" s="60">
        <v>23.79</v>
      </c>
      <c r="K31" s="60">
        <v>2408.12</v>
      </c>
      <c r="L31" s="101"/>
      <c r="M31" s="70"/>
      <c r="N31" s="112"/>
      <c r="O31" s="218"/>
      <c r="P31" s="206"/>
      <c r="Q31" s="206"/>
      <c r="R31" s="206"/>
      <c r="AB31" s="93"/>
      <c r="AG31" s="93"/>
    </row>
    <row r="32" spans="1:33" s="5" customFormat="1" ht="14.25" customHeight="1" x14ac:dyDescent="0.2">
      <c r="A32" s="162"/>
      <c r="B32" s="162"/>
      <c r="C32" s="162"/>
      <c r="D32" s="157">
        <v>42723</v>
      </c>
      <c r="E32" s="157" t="s">
        <v>763</v>
      </c>
      <c r="F32" s="103">
        <v>42736</v>
      </c>
      <c r="G32" s="103">
        <v>42916</v>
      </c>
      <c r="H32" s="157"/>
      <c r="I32" s="99"/>
      <c r="J32" s="101"/>
      <c r="K32" s="101"/>
      <c r="L32" s="100">
        <v>121.8</v>
      </c>
      <c r="M32" s="100">
        <v>17.13</v>
      </c>
      <c r="N32" s="100">
        <v>1744.6</v>
      </c>
      <c r="O32" s="217"/>
      <c r="P32" s="205"/>
      <c r="Q32" s="205">
        <f t="shared" ref="Q32" si="10">L33/L32</f>
        <v>1.034072249589491</v>
      </c>
      <c r="R32" s="205">
        <f t="shared" si="1"/>
        <v>0.63429441502231576</v>
      </c>
      <c r="AB32" s="93"/>
      <c r="AG32" s="93"/>
    </row>
    <row r="33" spans="1:33" s="5" customFormat="1" ht="14.25" customHeight="1" x14ac:dyDescent="0.2">
      <c r="A33" s="163"/>
      <c r="B33" s="163"/>
      <c r="C33" s="163"/>
      <c r="D33" s="158"/>
      <c r="E33" s="158"/>
      <c r="F33" s="103">
        <v>42917</v>
      </c>
      <c r="G33" s="103">
        <v>43100</v>
      </c>
      <c r="H33" s="158"/>
      <c r="I33" s="99"/>
      <c r="J33" s="101"/>
      <c r="K33" s="101"/>
      <c r="L33" s="100">
        <v>125.95</v>
      </c>
      <c r="M33" s="100">
        <v>17.72</v>
      </c>
      <c r="N33" s="100">
        <v>1803.91</v>
      </c>
      <c r="O33" s="218"/>
      <c r="P33" s="206"/>
      <c r="Q33" s="206"/>
      <c r="R33" s="206"/>
      <c r="AB33" s="93"/>
      <c r="AG33" s="93"/>
    </row>
    <row r="34" spans="1:33" s="5" customFormat="1" ht="14.25" customHeight="1" x14ac:dyDescent="0.2">
      <c r="A34" s="161" t="s">
        <v>289</v>
      </c>
      <c r="B34" s="161" t="s">
        <v>208</v>
      </c>
      <c r="C34" s="161" t="s">
        <v>457</v>
      </c>
      <c r="D34" s="157">
        <v>42723</v>
      </c>
      <c r="E34" s="157" t="s">
        <v>747</v>
      </c>
      <c r="F34" s="103">
        <v>42736</v>
      </c>
      <c r="G34" s="103">
        <v>42916</v>
      </c>
      <c r="H34" s="157"/>
      <c r="I34" s="99">
        <f t="shared" ref="I34" si="11">K34*0.06+J34</f>
        <v>150.50639999999999</v>
      </c>
      <c r="J34" s="60">
        <v>36.06</v>
      </c>
      <c r="K34" s="60">
        <v>1907.44</v>
      </c>
      <c r="L34" s="100"/>
      <c r="M34" s="100"/>
      <c r="N34" s="21"/>
      <c r="O34" s="217"/>
      <c r="P34" s="205">
        <f t="shared" ref="P34:P87" si="12">(K35*0.06+J35)/(K34*0.06+J34)</f>
        <v>1.0269702816624409</v>
      </c>
      <c r="Q34" s="205"/>
      <c r="R34" s="205" t="e">
        <f t="shared" si="1"/>
        <v>#DIV/0!</v>
      </c>
      <c r="AB34" s="93"/>
      <c r="AG34" s="93"/>
    </row>
    <row r="35" spans="1:33" s="5" customFormat="1" ht="14.25" customHeight="1" x14ac:dyDescent="0.2">
      <c r="A35" s="162"/>
      <c r="B35" s="162"/>
      <c r="C35" s="162"/>
      <c r="D35" s="158"/>
      <c r="E35" s="158"/>
      <c r="F35" s="103">
        <v>42917</v>
      </c>
      <c r="G35" s="103">
        <v>43100</v>
      </c>
      <c r="H35" s="158"/>
      <c r="I35" s="99">
        <f t="shared" si="2"/>
        <v>154.56559999999999</v>
      </c>
      <c r="J35" s="60">
        <v>37.28</v>
      </c>
      <c r="K35" s="60">
        <v>1954.76</v>
      </c>
      <c r="L35" s="100"/>
      <c r="M35" s="100"/>
      <c r="N35" s="21"/>
      <c r="O35" s="218"/>
      <c r="P35" s="206"/>
      <c r="Q35" s="206"/>
      <c r="R35" s="206"/>
      <c r="AB35" s="93"/>
      <c r="AG35" s="93"/>
    </row>
    <row r="36" spans="1:33" s="5" customFormat="1" ht="14.25" customHeight="1" x14ac:dyDescent="0.2">
      <c r="A36" s="162"/>
      <c r="B36" s="162"/>
      <c r="C36" s="162"/>
      <c r="D36" s="157">
        <v>42723</v>
      </c>
      <c r="E36" s="157" t="s">
        <v>748</v>
      </c>
      <c r="F36" s="103">
        <v>42736</v>
      </c>
      <c r="G36" s="103">
        <v>42916</v>
      </c>
      <c r="H36" s="157"/>
      <c r="I36" s="99"/>
      <c r="J36" s="60"/>
      <c r="K36" s="60"/>
      <c r="L36" s="100">
        <v>76.38</v>
      </c>
      <c r="M36" s="100">
        <v>18.63</v>
      </c>
      <c r="N36" s="100">
        <v>962.44</v>
      </c>
      <c r="O36" s="217"/>
      <c r="P36" s="205"/>
      <c r="Q36" s="205">
        <f>L37/L36</f>
        <v>1.0379680544645196</v>
      </c>
      <c r="R36" s="205">
        <f t="shared" si="1"/>
        <v>0.43467913091895038</v>
      </c>
      <c r="AB36" s="93"/>
      <c r="AG36" s="93"/>
    </row>
    <row r="37" spans="1:33" s="5" customFormat="1" ht="14.25" customHeight="1" x14ac:dyDescent="0.2">
      <c r="A37" s="162"/>
      <c r="B37" s="163"/>
      <c r="C37" s="163"/>
      <c r="D37" s="158"/>
      <c r="E37" s="158"/>
      <c r="F37" s="103">
        <v>42917</v>
      </c>
      <c r="G37" s="103">
        <v>43100</v>
      </c>
      <c r="H37" s="158"/>
      <c r="I37" s="99"/>
      <c r="J37" s="101"/>
      <c r="K37" s="101"/>
      <c r="L37" s="100">
        <v>79.28</v>
      </c>
      <c r="M37" s="100">
        <v>19.12</v>
      </c>
      <c r="N37" s="100">
        <v>1002.64</v>
      </c>
      <c r="O37" s="218"/>
      <c r="P37" s="206"/>
      <c r="Q37" s="206"/>
      <c r="R37" s="206"/>
      <c r="AB37" s="93"/>
      <c r="AG37" s="93"/>
    </row>
    <row r="38" spans="1:33" s="10" customFormat="1" ht="14.25" customHeight="1" x14ac:dyDescent="0.25">
      <c r="A38" s="46">
        <v>2</v>
      </c>
      <c r="B38" s="47" t="s">
        <v>216</v>
      </c>
      <c r="C38" s="8"/>
      <c r="D38" s="8"/>
      <c r="E38" s="8"/>
      <c r="F38" s="8"/>
      <c r="G38" s="8"/>
      <c r="H38" s="8"/>
      <c r="I38" s="66"/>
      <c r="J38" s="101"/>
      <c r="K38" s="101"/>
      <c r="L38" s="8"/>
      <c r="M38" s="8"/>
      <c r="N38" s="9"/>
      <c r="O38" s="67"/>
      <c r="P38" s="101"/>
      <c r="Q38" s="101"/>
      <c r="R38" s="101"/>
      <c r="AB38" s="94"/>
      <c r="AG38" s="94"/>
    </row>
    <row r="39" spans="1:33" s="5" customFormat="1" ht="14.25" customHeight="1" x14ac:dyDescent="0.2">
      <c r="A39" s="161" t="s">
        <v>316</v>
      </c>
      <c r="B39" s="161" t="s">
        <v>317</v>
      </c>
      <c r="C39" s="161" t="s">
        <v>325</v>
      </c>
      <c r="D39" s="157">
        <v>42338</v>
      </c>
      <c r="E39" s="157" t="s">
        <v>521</v>
      </c>
      <c r="F39" s="103">
        <v>42736</v>
      </c>
      <c r="G39" s="103">
        <v>42916</v>
      </c>
      <c r="H39" s="157" t="s">
        <v>766</v>
      </c>
      <c r="I39" s="100">
        <f>K39*0.06+J39</f>
        <v>97.141599999999983</v>
      </c>
      <c r="J39" s="100">
        <v>27.4</v>
      </c>
      <c r="K39" s="101">
        <v>1162.3599999999999</v>
      </c>
      <c r="L39" s="68">
        <f t="shared" ref="L39:L60" si="13">N39*0.06+M39</f>
        <v>0</v>
      </c>
      <c r="M39" s="3"/>
      <c r="N39" s="3"/>
      <c r="O39" s="236" t="s">
        <v>434</v>
      </c>
      <c r="P39" s="205">
        <f t="shared" ref="P39:P47" si="14">(K40*0.06+J40)/(K39*0.06+J39)</f>
        <v>1.0338680853516928</v>
      </c>
      <c r="Q39" s="205"/>
      <c r="R39" s="205"/>
      <c r="AB39" s="93"/>
      <c r="AG39" s="93"/>
    </row>
    <row r="40" spans="1:33" s="5" customFormat="1" ht="14.25" customHeight="1" x14ac:dyDescent="0.2">
      <c r="A40" s="162"/>
      <c r="B40" s="162"/>
      <c r="C40" s="162"/>
      <c r="D40" s="216"/>
      <c r="E40" s="216"/>
      <c r="F40" s="103">
        <v>42917</v>
      </c>
      <c r="G40" s="103">
        <v>43100</v>
      </c>
      <c r="H40" s="216"/>
      <c r="I40" s="100">
        <f t="shared" ref="I40:I48" si="15">K40*0.06+J40</f>
        <v>100.43159999999999</v>
      </c>
      <c r="J40" s="100">
        <v>30.69</v>
      </c>
      <c r="K40" s="101">
        <v>1162.3599999999999</v>
      </c>
      <c r="L40" s="68">
        <f t="shared" si="13"/>
        <v>0</v>
      </c>
      <c r="M40" s="3"/>
      <c r="N40" s="3"/>
      <c r="O40" s="236"/>
      <c r="P40" s="206"/>
      <c r="Q40" s="206"/>
      <c r="R40" s="206"/>
      <c r="AB40" s="93"/>
      <c r="AG40" s="93"/>
    </row>
    <row r="41" spans="1:33" s="5" customFormat="1" ht="14.25" customHeight="1" x14ac:dyDescent="0.2">
      <c r="A41" s="162"/>
      <c r="B41" s="162"/>
      <c r="C41" s="162"/>
      <c r="D41" s="216"/>
      <c r="E41" s="216"/>
      <c r="F41" s="103">
        <v>42736</v>
      </c>
      <c r="G41" s="103">
        <v>42916</v>
      </c>
      <c r="H41" s="216"/>
      <c r="I41" s="100">
        <f>K41*0.06</f>
        <v>69.741599999999991</v>
      </c>
      <c r="J41" s="101" t="s">
        <v>114</v>
      </c>
      <c r="K41" s="101">
        <v>1162.3599999999999</v>
      </c>
      <c r="L41" s="68">
        <f t="shared" si="13"/>
        <v>0</v>
      </c>
      <c r="M41" s="3"/>
      <c r="N41" s="3"/>
      <c r="O41" s="237" t="s">
        <v>503</v>
      </c>
      <c r="P41" s="205">
        <f>(K42*0.06)/(K41*0.06)</f>
        <v>1</v>
      </c>
      <c r="Q41" s="205"/>
      <c r="R41" s="205"/>
      <c r="AB41" s="93"/>
      <c r="AG41" s="93"/>
    </row>
    <row r="42" spans="1:33" s="5" customFormat="1" x14ac:dyDescent="0.2">
      <c r="A42" s="162"/>
      <c r="B42" s="162"/>
      <c r="C42" s="162"/>
      <c r="D42" s="158"/>
      <c r="E42" s="158"/>
      <c r="F42" s="103">
        <v>42917</v>
      </c>
      <c r="G42" s="103">
        <v>43100</v>
      </c>
      <c r="H42" s="158"/>
      <c r="I42" s="100">
        <f>K42*0.06</f>
        <v>69.741599999999991</v>
      </c>
      <c r="J42" s="101" t="s">
        <v>114</v>
      </c>
      <c r="K42" s="101">
        <v>1162.3599999999999</v>
      </c>
      <c r="L42" s="68">
        <f t="shared" si="13"/>
        <v>0</v>
      </c>
      <c r="M42" s="3"/>
      <c r="N42" s="3"/>
      <c r="O42" s="238"/>
      <c r="P42" s="206"/>
      <c r="Q42" s="206"/>
      <c r="R42" s="206"/>
      <c r="AB42" s="93"/>
      <c r="AG42" s="93"/>
    </row>
    <row r="43" spans="1:33" s="5" customFormat="1" x14ac:dyDescent="0.2">
      <c r="A43" s="162"/>
      <c r="B43" s="162"/>
      <c r="C43" s="162"/>
      <c r="D43" s="157">
        <v>42723</v>
      </c>
      <c r="E43" s="157" t="s">
        <v>690</v>
      </c>
      <c r="F43" s="103">
        <v>42736</v>
      </c>
      <c r="G43" s="103">
        <v>42916</v>
      </c>
      <c r="H43" s="161"/>
      <c r="I43" s="100"/>
      <c r="J43" s="101"/>
      <c r="K43" s="101"/>
      <c r="L43" s="68">
        <f t="shared" si="13"/>
        <v>87.65</v>
      </c>
      <c r="M43" s="100">
        <v>27.483178645733432</v>
      </c>
      <c r="N43" s="100">
        <v>1002.7803559044429</v>
      </c>
      <c r="O43" s="236" t="s">
        <v>434</v>
      </c>
      <c r="P43" s="205"/>
      <c r="Q43" s="205">
        <f>L44/L43</f>
        <v>1.1500285225328009</v>
      </c>
      <c r="R43" s="205">
        <f>L44/((K42*0.06)*1.18)</f>
        <v>1.2248604679783563</v>
      </c>
      <c r="AB43" s="93"/>
      <c r="AG43" s="93"/>
    </row>
    <row r="44" spans="1:33" s="5" customFormat="1" ht="14.25" customHeight="1" x14ac:dyDescent="0.2">
      <c r="A44" s="162"/>
      <c r="B44" s="162"/>
      <c r="C44" s="162"/>
      <c r="D44" s="216"/>
      <c r="E44" s="216"/>
      <c r="F44" s="103">
        <v>42917</v>
      </c>
      <c r="G44" s="103">
        <v>43100</v>
      </c>
      <c r="H44" s="162"/>
      <c r="I44" s="100"/>
      <c r="J44" s="101"/>
      <c r="K44" s="101"/>
      <c r="L44" s="113">
        <v>100.8</v>
      </c>
      <c r="M44" s="100">
        <v>31.6</v>
      </c>
      <c r="N44" s="100">
        <v>1153.2</v>
      </c>
      <c r="O44" s="236"/>
      <c r="P44" s="206"/>
      <c r="Q44" s="206"/>
      <c r="R44" s="206"/>
      <c r="AB44" s="93"/>
      <c r="AG44" s="93"/>
    </row>
    <row r="45" spans="1:33" s="5" customFormat="1" ht="14.25" customHeight="1" x14ac:dyDescent="0.2">
      <c r="A45" s="162"/>
      <c r="B45" s="162"/>
      <c r="C45" s="162"/>
      <c r="D45" s="216"/>
      <c r="E45" s="216"/>
      <c r="F45" s="103">
        <v>42736</v>
      </c>
      <c r="G45" s="103">
        <v>42916</v>
      </c>
      <c r="H45" s="162"/>
      <c r="I45" s="100"/>
      <c r="J45" s="101"/>
      <c r="K45" s="101"/>
      <c r="L45" s="68">
        <v>143.88</v>
      </c>
      <c r="M45" s="100">
        <v>61.58</v>
      </c>
      <c r="N45" s="100">
        <v>1371.58</v>
      </c>
      <c r="O45" s="237" t="s">
        <v>505</v>
      </c>
      <c r="P45" s="205"/>
      <c r="Q45" s="205">
        <f t="shared" ref="Q45" si="16">L46/L45</f>
        <v>1</v>
      </c>
      <c r="R45" s="205"/>
      <c r="AB45" s="93"/>
      <c r="AG45" s="93"/>
    </row>
    <row r="46" spans="1:33" s="5" customFormat="1" x14ac:dyDescent="0.2">
      <c r="A46" s="163"/>
      <c r="B46" s="163"/>
      <c r="C46" s="163"/>
      <c r="D46" s="158"/>
      <c r="E46" s="158"/>
      <c r="F46" s="103">
        <v>42917</v>
      </c>
      <c r="G46" s="103">
        <v>43100</v>
      </c>
      <c r="H46" s="163"/>
      <c r="I46" s="100"/>
      <c r="J46" s="69"/>
      <c r="K46" s="69"/>
      <c r="L46" s="68">
        <v>143.88</v>
      </c>
      <c r="M46" s="100">
        <v>61.58</v>
      </c>
      <c r="N46" s="100">
        <v>1371.58</v>
      </c>
      <c r="O46" s="238"/>
      <c r="P46" s="206"/>
      <c r="Q46" s="206"/>
      <c r="R46" s="206"/>
      <c r="AB46" s="93"/>
      <c r="AG46" s="93"/>
    </row>
    <row r="47" spans="1:33" s="5" customFormat="1" ht="14.25" customHeight="1" x14ac:dyDescent="0.2">
      <c r="A47" s="161" t="s">
        <v>316</v>
      </c>
      <c r="B47" s="161" t="s">
        <v>318</v>
      </c>
      <c r="C47" s="161" t="s">
        <v>325</v>
      </c>
      <c r="D47" s="157">
        <v>42338</v>
      </c>
      <c r="E47" s="157" t="s">
        <v>521</v>
      </c>
      <c r="F47" s="103">
        <v>42736</v>
      </c>
      <c r="G47" s="103">
        <v>42916</v>
      </c>
      <c r="H47" s="161" t="s">
        <v>766</v>
      </c>
      <c r="I47" s="100">
        <f t="shared" si="15"/>
        <v>97.141599999999983</v>
      </c>
      <c r="J47" s="101">
        <v>27.4</v>
      </c>
      <c r="K47" s="101">
        <v>1162.3599999999999</v>
      </c>
      <c r="L47" s="68">
        <f t="shared" si="13"/>
        <v>0</v>
      </c>
      <c r="M47" s="20"/>
      <c r="N47" s="20"/>
      <c r="O47" s="236" t="s">
        <v>434</v>
      </c>
      <c r="P47" s="205">
        <f t="shared" si="14"/>
        <v>1.0338680853516928</v>
      </c>
      <c r="Q47" s="205"/>
      <c r="R47" s="205"/>
      <c r="AB47" s="93"/>
      <c r="AG47" s="93"/>
    </row>
    <row r="48" spans="1:33" s="5" customFormat="1" ht="14.25" customHeight="1" x14ac:dyDescent="0.2">
      <c r="A48" s="162"/>
      <c r="B48" s="162"/>
      <c r="C48" s="162"/>
      <c r="D48" s="216"/>
      <c r="E48" s="216"/>
      <c r="F48" s="103">
        <v>42917</v>
      </c>
      <c r="G48" s="103">
        <v>43100</v>
      </c>
      <c r="H48" s="162"/>
      <c r="I48" s="100">
        <f t="shared" si="15"/>
        <v>100.43159999999999</v>
      </c>
      <c r="J48" s="100">
        <v>30.69</v>
      </c>
      <c r="K48" s="101">
        <v>1162.3599999999999</v>
      </c>
      <c r="L48" s="68">
        <f t="shared" si="13"/>
        <v>0</v>
      </c>
      <c r="M48" s="20"/>
      <c r="N48" s="20"/>
      <c r="O48" s="236"/>
      <c r="P48" s="206"/>
      <c r="Q48" s="206"/>
      <c r="R48" s="206"/>
      <c r="AB48" s="93"/>
      <c r="AG48" s="93"/>
    </row>
    <row r="49" spans="1:33" s="5" customFormat="1" ht="12.75" customHeight="1" x14ac:dyDescent="0.2">
      <c r="A49" s="162"/>
      <c r="B49" s="162"/>
      <c r="C49" s="162"/>
      <c r="D49" s="216"/>
      <c r="E49" s="216"/>
      <c r="F49" s="103">
        <v>42736</v>
      </c>
      <c r="G49" s="103">
        <v>42916</v>
      </c>
      <c r="H49" s="162"/>
      <c r="I49" s="100">
        <f>K49*0.06</f>
        <v>69.741599999999991</v>
      </c>
      <c r="J49" s="101" t="s">
        <v>114</v>
      </c>
      <c r="K49" s="101">
        <v>1162.3599999999999</v>
      </c>
      <c r="L49" s="68">
        <f t="shared" si="13"/>
        <v>0</v>
      </c>
      <c r="M49" s="20"/>
      <c r="N49" s="20"/>
      <c r="O49" s="237" t="s">
        <v>503</v>
      </c>
      <c r="P49" s="205">
        <f>(K50*0.06)/(K49*0.06)</f>
        <v>1</v>
      </c>
      <c r="Q49" s="205"/>
      <c r="R49" s="205"/>
      <c r="AB49" s="93"/>
      <c r="AG49" s="93"/>
    </row>
    <row r="50" spans="1:33" s="5" customFormat="1" x14ac:dyDescent="0.2">
      <c r="A50" s="162"/>
      <c r="B50" s="162"/>
      <c r="C50" s="162"/>
      <c r="D50" s="158"/>
      <c r="E50" s="158"/>
      <c r="F50" s="103">
        <v>42917</v>
      </c>
      <c r="G50" s="103">
        <v>43100</v>
      </c>
      <c r="H50" s="163"/>
      <c r="I50" s="100">
        <f>K50*0.06</f>
        <v>69.741599999999991</v>
      </c>
      <c r="J50" s="101" t="s">
        <v>114</v>
      </c>
      <c r="K50" s="101">
        <v>1162.3599999999999</v>
      </c>
      <c r="L50" s="68">
        <f t="shared" si="13"/>
        <v>0</v>
      </c>
      <c r="M50" s="20"/>
      <c r="N50" s="20"/>
      <c r="O50" s="238"/>
      <c r="P50" s="206"/>
      <c r="Q50" s="206"/>
      <c r="R50" s="206"/>
      <c r="AB50" s="93"/>
      <c r="AG50" s="93"/>
    </row>
    <row r="51" spans="1:33" s="5" customFormat="1" ht="14.25" customHeight="1" x14ac:dyDescent="0.2">
      <c r="A51" s="162"/>
      <c r="B51" s="162"/>
      <c r="C51" s="162"/>
      <c r="D51" s="157">
        <v>42723</v>
      </c>
      <c r="E51" s="157" t="s">
        <v>690</v>
      </c>
      <c r="F51" s="103">
        <v>42736</v>
      </c>
      <c r="G51" s="103">
        <v>42916</v>
      </c>
      <c r="H51" s="161"/>
      <c r="I51" s="100"/>
      <c r="J51" s="101"/>
      <c r="K51" s="101"/>
      <c r="L51" s="68">
        <f t="shared" si="13"/>
        <v>87.65</v>
      </c>
      <c r="M51" s="100">
        <v>27.483178645733432</v>
      </c>
      <c r="N51" s="100">
        <v>1002.7803559044429</v>
      </c>
      <c r="O51" s="236" t="s">
        <v>434</v>
      </c>
      <c r="P51" s="205"/>
      <c r="Q51" s="205">
        <f t="shared" ref="Q51" si="17">L52/L51</f>
        <v>1.0350256702795206</v>
      </c>
      <c r="R51" s="205"/>
      <c r="AB51" s="93"/>
      <c r="AG51" s="93"/>
    </row>
    <row r="52" spans="1:33" s="5" customFormat="1" ht="14.25" customHeight="1" x14ac:dyDescent="0.2">
      <c r="A52" s="162"/>
      <c r="B52" s="162"/>
      <c r="C52" s="162"/>
      <c r="D52" s="216"/>
      <c r="E52" s="216"/>
      <c r="F52" s="103">
        <v>42917</v>
      </c>
      <c r="G52" s="103">
        <v>43100</v>
      </c>
      <c r="H52" s="162"/>
      <c r="I52" s="100"/>
      <c r="J52" s="101"/>
      <c r="K52" s="101"/>
      <c r="L52" s="68">
        <v>90.72</v>
      </c>
      <c r="M52" s="100">
        <v>28.44</v>
      </c>
      <c r="N52" s="100">
        <v>1037.8800000000001</v>
      </c>
      <c r="O52" s="236"/>
      <c r="P52" s="206"/>
      <c r="Q52" s="206"/>
      <c r="R52" s="206"/>
      <c r="AB52" s="93"/>
      <c r="AG52" s="93"/>
    </row>
    <row r="53" spans="1:33" s="5" customFormat="1" x14ac:dyDescent="0.2">
      <c r="A53" s="162"/>
      <c r="B53" s="162"/>
      <c r="C53" s="162"/>
      <c r="D53" s="216"/>
      <c r="E53" s="216"/>
      <c r="F53" s="103">
        <v>42736</v>
      </c>
      <c r="G53" s="103">
        <v>42916</v>
      </c>
      <c r="H53" s="162"/>
      <c r="I53" s="100"/>
      <c r="J53" s="101"/>
      <c r="K53" s="101"/>
      <c r="L53" s="68">
        <v>143.88</v>
      </c>
      <c r="M53" s="100">
        <v>61.58</v>
      </c>
      <c r="N53" s="100">
        <v>1371.58</v>
      </c>
      <c r="O53" s="237" t="s">
        <v>505</v>
      </c>
      <c r="P53" s="205"/>
      <c r="Q53" s="205">
        <f t="shared" ref="Q53" si="18">L54/L53</f>
        <v>1</v>
      </c>
      <c r="R53" s="205"/>
      <c r="AB53" s="93"/>
      <c r="AG53" s="93"/>
    </row>
    <row r="54" spans="1:33" s="5" customFormat="1" x14ac:dyDescent="0.2">
      <c r="A54" s="163"/>
      <c r="B54" s="163"/>
      <c r="C54" s="163"/>
      <c r="D54" s="158"/>
      <c r="E54" s="158"/>
      <c r="F54" s="103">
        <v>42917</v>
      </c>
      <c r="G54" s="103">
        <v>43100</v>
      </c>
      <c r="H54" s="163"/>
      <c r="I54" s="100"/>
      <c r="J54" s="101"/>
      <c r="K54" s="101"/>
      <c r="L54" s="68">
        <v>143.88</v>
      </c>
      <c r="M54" s="100">
        <v>61.58</v>
      </c>
      <c r="N54" s="100">
        <v>1371.58</v>
      </c>
      <c r="O54" s="238"/>
      <c r="P54" s="206"/>
      <c r="Q54" s="206"/>
      <c r="R54" s="206"/>
      <c r="AB54" s="93"/>
      <c r="AG54" s="93"/>
    </row>
    <row r="55" spans="1:33" s="5" customFormat="1" ht="18" customHeight="1" x14ac:dyDescent="0.2">
      <c r="A55" s="161" t="s">
        <v>53</v>
      </c>
      <c r="B55" s="161" t="s">
        <v>319</v>
      </c>
      <c r="C55" s="161" t="s">
        <v>325</v>
      </c>
      <c r="D55" s="157">
        <v>42338</v>
      </c>
      <c r="E55" s="157" t="s">
        <v>522</v>
      </c>
      <c r="F55" s="103">
        <v>42736</v>
      </c>
      <c r="G55" s="103">
        <v>42916</v>
      </c>
      <c r="H55" s="157" t="s">
        <v>767</v>
      </c>
      <c r="I55" s="100">
        <f>K55*0.06</f>
        <v>82.775999999999996</v>
      </c>
      <c r="J55" s="101" t="s">
        <v>114</v>
      </c>
      <c r="K55" s="100">
        <v>1379.6</v>
      </c>
      <c r="L55" s="68">
        <f t="shared" si="13"/>
        <v>0</v>
      </c>
      <c r="M55" s="3"/>
      <c r="N55" s="3"/>
      <c r="O55" s="248" t="s">
        <v>503</v>
      </c>
      <c r="P55" s="205">
        <f>(K56*0.06)/(K55*0.06)</f>
        <v>1</v>
      </c>
      <c r="Q55" s="205"/>
      <c r="R55" s="205"/>
      <c r="AB55" s="93"/>
      <c r="AG55" s="93"/>
    </row>
    <row r="56" spans="1:33" s="5" customFormat="1" ht="18" customHeight="1" x14ac:dyDescent="0.2">
      <c r="A56" s="162"/>
      <c r="B56" s="162"/>
      <c r="C56" s="162"/>
      <c r="D56" s="216"/>
      <c r="E56" s="216"/>
      <c r="F56" s="103">
        <v>42917</v>
      </c>
      <c r="G56" s="103">
        <v>43100</v>
      </c>
      <c r="H56" s="216"/>
      <c r="I56" s="100">
        <f>K56*0.06</f>
        <v>82.775999999999996</v>
      </c>
      <c r="J56" s="101"/>
      <c r="K56" s="100">
        <v>1379.6</v>
      </c>
      <c r="L56" s="68">
        <f t="shared" si="13"/>
        <v>0</v>
      </c>
      <c r="M56" s="3"/>
      <c r="N56" s="3"/>
      <c r="O56" s="248"/>
      <c r="P56" s="206"/>
      <c r="Q56" s="206"/>
      <c r="R56" s="206"/>
      <c r="AB56" s="93"/>
      <c r="AG56" s="93"/>
    </row>
    <row r="57" spans="1:33" s="5" customFormat="1" ht="18" customHeight="1" x14ac:dyDescent="0.2">
      <c r="A57" s="162"/>
      <c r="B57" s="161" t="s">
        <v>635</v>
      </c>
      <c r="C57" s="162"/>
      <c r="D57" s="157">
        <v>42723</v>
      </c>
      <c r="E57" s="157" t="s">
        <v>690</v>
      </c>
      <c r="F57" s="103">
        <v>42736</v>
      </c>
      <c r="G57" s="103">
        <v>42916</v>
      </c>
      <c r="H57" s="161"/>
      <c r="I57" s="100"/>
      <c r="J57" s="101"/>
      <c r="K57" s="101"/>
      <c r="L57" s="68">
        <f t="shared" si="13"/>
        <v>134.92439999999999</v>
      </c>
      <c r="M57" s="68">
        <v>42.27</v>
      </c>
      <c r="N57" s="68">
        <v>1544.24</v>
      </c>
      <c r="O57" s="248" t="s">
        <v>794</v>
      </c>
      <c r="P57" s="205"/>
      <c r="Q57" s="205">
        <f t="shared" ref="Q57" si="19">L58/L57</f>
        <v>1.0841315581169901</v>
      </c>
      <c r="R57" s="205"/>
      <c r="AB57" s="93"/>
      <c r="AG57" s="93"/>
    </row>
    <row r="58" spans="1:33" s="5" customFormat="1" ht="18" customHeight="1" x14ac:dyDescent="0.2">
      <c r="A58" s="162"/>
      <c r="B58" s="162"/>
      <c r="C58" s="162"/>
      <c r="D58" s="216"/>
      <c r="E58" s="216"/>
      <c r="F58" s="103">
        <v>42917</v>
      </c>
      <c r="G58" s="103">
        <v>43100</v>
      </c>
      <c r="H58" s="162"/>
      <c r="I58" s="100"/>
      <c r="J58" s="101"/>
      <c r="K58" s="101"/>
      <c r="L58" s="68">
        <f t="shared" si="13"/>
        <v>146.2758</v>
      </c>
      <c r="M58" s="68">
        <v>48.6</v>
      </c>
      <c r="N58" s="68">
        <v>1627.93</v>
      </c>
      <c r="O58" s="248"/>
      <c r="P58" s="206"/>
      <c r="Q58" s="206"/>
      <c r="R58" s="206"/>
      <c r="AB58" s="93"/>
      <c r="AG58" s="93"/>
    </row>
    <row r="59" spans="1:33" s="5" customFormat="1" ht="18" customHeight="1" x14ac:dyDescent="0.2">
      <c r="A59" s="162"/>
      <c r="B59" s="161" t="s">
        <v>636</v>
      </c>
      <c r="C59" s="162"/>
      <c r="D59" s="216"/>
      <c r="E59" s="216"/>
      <c r="F59" s="103">
        <v>42736</v>
      </c>
      <c r="G59" s="103">
        <v>42916</v>
      </c>
      <c r="H59" s="162"/>
      <c r="I59" s="100"/>
      <c r="J59" s="101"/>
      <c r="K59" s="101"/>
      <c r="L59" s="68">
        <f t="shared" si="13"/>
        <v>129.3244</v>
      </c>
      <c r="M59" s="68">
        <v>36.67</v>
      </c>
      <c r="N59" s="68">
        <v>1544.24</v>
      </c>
      <c r="O59" s="248" t="s">
        <v>795</v>
      </c>
      <c r="P59" s="205"/>
      <c r="Q59" s="205">
        <f t="shared" ref="Q59" si="20">L60/L59</f>
        <v>1.0684433873267534</v>
      </c>
      <c r="R59" s="205"/>
      <c r="AB59" s="93"/>
      <c r="AG59" s="93"/>
    </row>
    <row r="60" spans="1:33" s="5" customFormat="1" ht="18.75" customHeight="1" x14ac:dyDescent="0.2">
      <c r="A60" s="163"/>
      <c r="B60" s="162"/>
      <c r="C60" s="163"/>
      <c r="D60" s="158"/>
      <c r="E60" s="158"/>
      <c r="F60" s="103">
        <v>42917</v>
      </c>
      <c r="G60" s="103">
        <v>43100</v>
      </c>
      <c r="H60" s="163"/>
      <c r="I60" s="100"/>
      <c r="J60" s="101" t="s">
        <v>114</v>
      </c>
      <c r="L60" s="68">
        <f t="shared" si="13"/>
        <v>138.17579999999998</v>
      </c>
      <c r="M60" s="68">
        <v>40.5</v>
      </c>
      <c r="N60" s="68">
        <v>1627.93</v>
      </c>
      <c r="O60" s="248"/>
      <c r="P60" s="206"/>
      <c r="Q60" s="206"/>
      <c r="R60" s="206"/>
      <c r="AB60" s="93"/>
      <c r="AG60" s="93"/>
    </row>
    <row r="61" spans="1:33" ht="14.25" customHeight="1" x14ac:dyDescent="0.25">
      <c r="A61" s="180" t="s">
        <v>53</v>
      </c>
      <c r="B61" s="180" t="s">
        <v>96</v>
      </c>
      <c r="C61" s="161" t="s">
        <v>604</v>
      </c>
      <c r="D61" s="157">
        <v>42720</v>
      </c>
      <c r="E61" s="157" t="s">
        <v>595</v>
      </c>
      <c r="F61" s="103">
        <v>42736</v>
      </c>
      <c r="G61" s="103">
        <v>42916</v>
      </c>
      <c r="H61" s="180"/>
      <c r="I61" s="100">
        <f>K61*0.06</f>
        <v>88.95</v>
      </c>
      <c r="J61" s="100" t="s">
        <v>25</v>
      </c>
      <c r="K61" s="100">
        <v>1482.5</v>
      </c>
      <c r="L61" s="100"/>
      <c r="M61" s="100"/>
      <c r="N61" s="100"/>
      <c r="O61" s="217" t="s">
        <v>482</v>
      </c>
      <c r="P61" s="205">
        <f>(K62*0.06)/(K61*0.06)</f>
        <v>1.022300168634064</v>
      </c>
      <c r="Q61" s="205"/>
      <c r="R61" s="205"/>
    </row>
    <row r="62" spans="1:33" ht="14.25" customHeight="1" x14ac:dyDescent="0.25">
      <c r="A62" s="180"/>
      <c r="B62" s="180"/>
      <c r="C62" s="162"/>
      <c r="D62" s="216"/>
      <c r="E62" s="216"/>
      <c r="F62" s="103">
        <v>42917</v>
      </c>
      <c r="G62" s="103">
        <v>43100</v>
      </c>
      <c r="H62" s="180"/>
      <c r="I62" s="100">
        <f t="shared" ref="I62" si="21">K62*0.06</f>
        <v>90.933599999999998</v>
      </c>
      <c r="J62" s="100" t="s">
        <v>25</v>
      </c>
      <c r="K62" s="100">
        <v>1515.56</v>
      </c>
      <c r="L62" s="100"/>
      <c r="M62" s="100"/>
      <c r="N62" s="100"/>
      <c r="O62" s="218"/>
      <c r="P62" s="206"/>
      <c r="Q62" s="206"/>
      <c r="R62" s="206"/>
    </row>
    <row r="63" spans="1:33" ht="14.25" customHeight="1" x14ac:dyDescent="0.25">
      <c r="A63" s="180"/>
      <c r="B63" s="180"/>
      <c r="C63" s="162"/>
      <c r="D63" s="216"/>
      <c r="E63" s="216"/>
      <c r="F63" s="103">
        <v>42736</v>
      </c>
      <c r="G63" s="103">
        <v>42916</v>
      </c>
      <c r="H63" s="180"/>
      <c r="I63" s="100"/>
      <c r="J63" s="114"/>
      <c r="K63" s="114"/>
      <c r="L63" s="100" t="s">
        <v>25</v>
      </c>
      <c r="M63" s="100" t="s">
        <v>25</v>
      </c>
      <c r="N63" s="100" t="s">
        <v>25</v>
      </c>
      <c r="O63" s="233"/>
      <c r="P63" s="205"/>
      <c r="Q63" s="205"/>
      <c r="R63" s="205"/>
    </row>
    <row r="64" spans="1:33" ht="14.25" customHeight="1" x14ac:dyDescent="0.25">
      <c r="A64" s="180"/>
      <c r="B64" s="180"/>
      <c r="C64" s="163"/>
      <c r="D64" s="158"/>
      <c r="E64" s="158"/>
      <c r="F64" s="103">
        <v>42917</v>
      </c>
      <c r="G64" s="103">
        <v>43100</v>
      </c>
      <c r="H64" s="180"/>
      <c r="I64" s="100"/>
      <c r="J64" s="114"/>
      <c r="K64" s="114"/>
      <c r="L64" s="100" t="s">
        <v>25</v>
      </c>
      <c r="M64" s="100" t="s">
        <v>25</v>
      </c>
      <c r="N64" s="100" t="s">
        <v>25</v>
      </c>
      <c r="O64" s="234"/>
      <c r="P64" s="206"/>
      <c r="Q64" s="206"/>
      <c r="R64" s="206"/>
    </row>
    <row r="65" spans="1:18" ht="14.25" customHeight="1" x14ac:dyDescent="0.25">
      <c r="A65" s="161" t="s">
        <v>53</v>
      </c>
      <c r="B65" s="161" t="s">
        <v>93</v>
      </c>
      <c r="C65" s="161" t="s">
        <v>604</v>
      </c>
      <c r="D65" s="208">
        <v>42720</v>
      </c>
      <c r="E65" s="208" t="s">
        <v>595</v>
      </c>
      <c r="F65" s="103">
        <v>42736</v>
      </c>
      <c r="G65" s="103">
        <v>42916</v>
      </c>
      <c r="H65" s="208"/>
      <c r="I65" s="100">
        <f>K65*0.06+J65</f>
        <v>181.77</v>
      </c>
      <c r="J65" s="100">
        <v>28.02</v>
      </c>
      <c r="K65" s="100">
        <v>2562.5</v>
      </c>
      <c r="L65" s="114"/>
      <c r="M65" s="100"/>
      <c r="N65" s="100"/>
      <c r="O65" s="228" t="s">
        <v>605</v>
      </c>
      <c r="P65" s="205">
        <f t="shared" si="12"/>
        <v>1.0339329922429443</v>
      </c>
      <c r="Q65" s="205"/>
      <c r="R65" s="205"/>
    </row>
    <row r="66" spans="1:18" ht="14.25" customHeight="1" x14ac:dyDescent="0.25">
      <c r="A66" s="162"/>
      <c r="B66" s="162"/>
      <c r="C66" s="162"/>
      <c r="D66" s="208"/>
      <c r="E66" s="208"/>
      <c r="F66" s="103">
        <v>42917</v>
      </c>
      <c r="G66" s="103">
        <v>43100</v>
      </c>
      <c r="H66" s="208"/>
      <c r="I66" s="100">
        <f t="shared" ref="I66:I112" si="22">K66*0.06+J66</f>
        <v>187.93799999999999</v>
      </c>
      <c r="J66" s="100">
        <v>29.04</v>
      </c>
      <c r="K66" s="100">
        <v>2648.3</v>
      </c>
      <c r="L66" s="114"/>
      <c r="M66" s="100"/>
      <c r="N66" s="100"/>
      <c r="O66" s="229"/>
      <c r="P66" s="206"/>
      <c r="Q66" s="206"/>
      <c r="R66" s="206"/>
    </row>
    <row r="67" spans="1:18" ht="14.25" customHeight="1" x14ac:dyDescent="0.25">
      <c r="A67" s="162"/>
      <c r="B67" s="162"/>
      <c r="C67" s="162"/>
      <c r="D67" s="208">
        <v>42723</v>
      </c>
      <c r="E67" s="208" t="s">
        <v>749</v>
      </c>
      <c r="F67" s="103">
        <v>42736</v>
      </c>
      <c r="G67" s="103">
        <v>42916</v>
      </c>
      <c r="H67" s="208"/>
      <c r="I67" s="100"/>
      <c r="J67" s="114"/>
      <c r="K67" s="114"/>
      <c r="L67" s="100">
        <v>128.66</v>
      </c>
      <c r="M67" s="100">
        <v>21.41</v>
      </c>
      <c r="N67" s="100">
        <v>1787.43</v>
      </c>
      <c r="O67" s="229"/>
      <c r="P67" s="205"/>
      <c r="Q67" s="205">
        <f t="shared" ref="Q67" si="23">L68/L67</f>
        <v>1.0199751282449867</v>
      </c>
      <c r="R67" s="205">
        <f t="shared" ref="R67:R89" si="24">L68/((K66*0.06+J66)*1.18)</f>
        <v>0.59174762106002865</v>
      </c>
    </row>
    <row r="68" spans="1:18" ht="14.25" customHeight="1" x14ac:dyDescent="0.25">
      <c r="A68" s="162"/>
      <c r="B68" s="162"/>
      <c r="C68" s="162"/>
      <c r="D68" s="208"/>
      <c r="E68" s="208"/>
      <c r="F68" s="103">
        <v>42917</v>
      </c>
      <c r="G68" s="103">
        <v>43100</v>
      </c>
      <c r="H68" s="208"/>
      <c r="I68" s="100"/>
      <c r="J68" s="114"/>
      <c r="K68" s="114"/>
      <c r="L68" s="100">
        <v>131.22999999999999</v>
      </c>
      <c r="M68" s="100">
        <v>20.28</v>
      </c>
      <c r="N68" s="100">
        <v>1849.21</v>
      </c>
      <c r="O68" s="230"/>
      <c r="P68" s="206"/>
      <c r="Q68" s="206"/>
      <c r="R68" s="206"/>
    </row>
    <row r="69" spans="1:18" ht="14.25" customHeight="1" x14ac:dyDescent="0.25">
      <c r="A69" s="162"/>
      <c r="B69" s="162"/>
      <c r="C69" s="162"/>
      <c r="D69" s="208">
        <v>42720</v>
      </c>
      <c r="E69" s="208" t="s">
        <v>595</v>
      </c>
      <c r="F69" s="103">
        <v>42736</v>
      </c>
      <c r="G69" s="103">
        <v>42916</v>
      </c>
      <c r="H69" s="157"/>
      <c r="I69" s="100">
        <f t="shared" si="22"/>
        <v>319.74979999999999</v>
      </c>
      <c r="J69" s="100">
        <v>31.94</v>
      </c>
      <c r="K69" s="100">
        <v>4796.83</v>
      </c>
      <c r="L69" s="100"/>
      <c r="M69" s="100"/>
      <c r="N69" s="100"/>
      <c r="O69" s="228" t="s">
        <v>606</v>
      </c>
      <c r="P69" s="205">
        <f t="shared" si="12"/>
        <v>1.0317610831969248</v>
      </c>
      <c r="Q69" s="205"/>
      <c r="R69" s="205"/>
    </row>
    <row r="70" spans="1:18" ht="14.25" customHeight="1" x14ac:dyDescent="0.25">
      <c r="A70" s="163"/>
      <c r="B70" s="163"/>
      <c r="C70" s="163"/>
      <c r="D70" s="208"/>
      <c r="E70" s="208"/>
      <c r="F70" s="103">
        <v>42917</v>
      </c>
      <c r="G70" s="103">
        <v>43100</v>
      </c>
      <c r="H70" s="158"/>
      <c r="I70" s="100">
        <f t="shared" si="22"/>
        <v>329.90540000000004</v>
      </c>
      <c r="J70" s="100">
        <v>33.229999999999997</v>
      </c>
      <c r="K70" s="100">
        <v>4944.59</v>
      </c>
      <c r="L70" s="100"/>
      <c r="M70" s="100"/>
      <c r="N70" s="100"/>
      <c r="O70" s="230"/>
      <c r="P70" s="206"/>
      <c r="Q70" s="206"/>
      <c r="R70" s="206"/>
    </row>
    <row r="71" spans="1:18" ht="14.25" customHeight="1" x14ac:dyDescent="0.25">
      <c r="A71" s="161" t="s">
        <v>53</v>
      </c>
      <c r="B71" s="161" t="s">
        <v>94</v>
      </c>
      <c r="C71" s="161" t="s">
        <v>604</v>
      </c>
      <c r="D71" s="208">
        <v>42720</v>
      </c>
      <c r="E71" s="208" t="s">
        <v>595</v>
      </c>
      <c r="F71" s="103">
        <v>42736</v>
      </c>
      <c r="G71" s="103">
        <v>42916</v>
      </c>
      <c r="H71" s="208"/>
      <c r="I71" s="100">
        <f>K71*0.06+J71</f>
        <v>181.77</v>
      </c>
      <c r="J71" s="100">
        <v>28.02</v>
      </c>
      <c r="K71" s="100">
        <v>2562.5</v>
      </c>
      <c r="L71" s="114"/>
      <c r="M71" s="100"/>
      <c r="N71" s="100"/>
      <c r="O71" s="228" t="s">
        <v>605</v>
      </c>
      <c r="P71" s="205">
        <f t="shared" si="12"/>
        <v>1.0339329922429443</v>
      </c>
      <c r="Q71" s="205"/>
      <c r="R71" s="205"/>
    </row>
    <row r="72" spans="1:18" ht="14.25" customHeight="1" x14ac:dyDescent="0.25">
      <c r="A72" s="162"/>
      <c r="B72" s="162"/>
      <c r="C72" s="162"/>
      <c r="D72" s="208"/>
      <c r="E72" s="208"/>
      <c r="F72" s="103">
        <v>42917</v>
      </c>
      <c r="G72" s="103">
        <v>43100</v>
      </c>
      <c r="H72" s="208"/>
      <c r="I72" s="100">
        <f t="shared" ref="I72" si="25">K72*0.06+J72</f>
        <v>187.93799999999999</v>
      </c>
      <c r="J72" s="100">
        <v>29.04</v>
      </c>
      <c r="K72" s="100">
        <v>2648.3</v>
      </c>
      <c r="L72" s="114"/>
      <c r="M72" s="100"/>
      <c r="N72" s="100"/>
      <c r="O72" s="229"/>
      <c r="P72" s="206"/>
      <c r="Q72" s="206"/>
      <c r="R72" s="206"/>
    </row>
    <row r="73" spans="1:18" ht="14.25" customHeight="1" x14ac:dyDescent="0.25">
      <c r="A73" s="162"/>
      <c r="B73" s="162"/>
      <c r="C73" s="162"/>
      <c r="D73" s="208">
        <v>42723</v>
      </c>
      <c r="E73" s="208" t="s">
        <v>749</v>
      </c>
      <c r="F73" s="103">
        <v>42736</v>
      </c>
      <c r="G73" s="103">
        <v>42916</v>
      </c>
      <c r="H73" s="208"/>
      <c r="I73" s="100"/>
      <c r="J73" s="114"/>
      <c r="K73" s="114"/>
      <c r="L73" s="100">
        <v>118.04</v>
      </c>
      <c r="M73" s="100">
        <v>19.649999999999999</v>
      </c>
      <c r="N73" s="100">
        <v>1639.89</v>
      </c>
      <c r="O73" s="229"/>
      <c r="P73" s="205"/>
      <c r="Q73" s="205">
        <f t="shared" ref="Q73:Q137" si="26">L74/L73</f>
        <v>1.0199932226363944</v>
      </c>
      <c r="R73" s="205">
        <f t="shared" si="24"/>
        <v>0.54291254725007587</v>
      </c>
    </row>
    <row r="74" spans="1:18" ht="14.25" customHeight="1" x14ac:dyDescent="0.25">
      <c r="A74" s="162"/>
      <c r="B74" s="162"/>
      <c r="C74" s="162"/>
      <c r="D74" s="208"/>
      <c r="E74" s="208"/>
      <c r="F74" s="103">
        <v>42917</v>
      </c>
      <c r="G74" s="103">
        <v>43100</v>
      </c>
      <c r="H74" s="208"/>
      <c r="I74" s="100"/>
      <c r="J74" s="114"/>
      <c r="K74" s="114"/>
      <c r="L74" s="100">
        <v>120.4</v>
      </c>
      <c r="M74" s="100">
        <v>18.600000000000001</v>
      </c>
      <c r="N74" s="100">
        <v>1696.6</v>
      </c>
      <c r="O74" s="230"/>
      <c r="P74" s="206"/>
      <c r="Q74" s="206"/>
      <c r="R74" s="206"/>
    </row>
    <row r="75" spans="1:18" ht="14.25" customHeight="1" x14ac:dyDescent="0.25">
      <c r="A75" s="162"/>
      <c r="B75" s="162"/>
      <c r="C75" s="162"/>
      <c r="D75" s="208">
        <v>42720</v>
      </c>
      <c r="E75" s="208" t="s">
        <v>595</v>
      </c>
      <c r="F75" s="103">
        <v>42736</v>
      </c>
      <c r="G75" s="103">
        <v>42916</v>
      </c>
      <c r="H75" s="157"/>
      <c r="I75" s="100">
        <f t="shared" ref="I75:I76" si="27">K75*0.06+J75</f>
        <v>319.74979999999999</v>
      </c>
      <c r="J75" s="100">
        <v>31.94</v>
      </c>
      <c r="K75" s="100">
        <v>4796.83</v>
      </c>
      <c r="L75" s="100"/>
      <c r="M75" s="100"/>
      <c r="N75" s="100"/>
      <c r="O75" s="228" t="s">
        <v>606</v>
      </c>
      <c r="P75" s="205">
        <f t="shared" si="12"/>
        <v>1.0317610831969248</v>
      </c>
      <c r="Q75" s="205"/>
      <c r="R75" s="205"/>
    </row>
    <row r="76" spans="1:18" ht="14.25" customHeight="1" x14ac:dyDescent="0.25">
      <c r="A76" s="163"/>
      <c r="B76" s="163"/>
      <c r="C76" s="163"/>
      <c r="D76" s="208"/>
      <c r="E76" s="208"/>
      <c r="F76" s="103">
        <v>42917</v>
      </c>
      <c r="G76" s="103">
        <v>43100</v>
      </c>
      <c r="H76" s="158"/>
      <c r="I76" s="100">
        <f t="shared" si="27"/>
        <v>329.90540000000004</v>
      </c>
      <c r="J76" s="100">
        <v>33.229999999999997</v>
      </c>
      <c r="K76" s="100">
        <v>4944.59</v>
      </c>
      <c r="L76" s="100"/>
      <c r="M76" s="100"/>
      <c r="N76" s="100"/>
      <c r="O76" s="230"/>
      <c r="P76" s="206"/>
      <c r="Q76" s="206"/>
      <c r="R76" s="206"/>
    </row>
    <row r="77" spans="1:18" ht="15" customHeight="1" x14ac:dyDescent="0.25">
      <c r="A77" s="161" t="s">
        <v>53</v>
      </c>
      <c r="B77" s="161" t="s">
        <v>607</v>
      </c>
      <c r="C77" s="161" t="s">
        <v>604</v>
      </c>
      <c r="D77" s="208">
        <v>42720</v>
      </c>
      <c r="E77" s="208" t="s">
        <v>595</v>
      </c>
      <c r="F77" s="103">
        <v>42736</v>
      </c>
      <c r="G77" s="103">
        <v>42916</v>
      </c>
      <c r="H77" s="208"/>
      <c r="I77" s="100">
        <f>K77*0.06+J77</f>
        <v>181.77</v>
      </c>
      <c r="J77" s="100">
        <v>28.02</v>
      </c>
      <c r="K77" s="100">
        <v>2562.5</v>
      </c>
      <c r="L77" s="114"/>
      <c r="M77" s="100"/>
      <c r="N77" s="100"/>
      <c r="O77" s="228" t="s">
        <v>605</v>
      </c>
      <c r="P77" s="205">
        <f t="shared" si="12"/>
        <v>1.0339329922429443</v>
      </c>
      <c r="Q77" s="205"/>
      <c r="R77" s="205"/>
    </row>
    <row r="78" spans="1:18" ht="17.25" customHeight="1" x14ac:dyDescent="0.25">
      <c r="A78" s="162"/>
      <c r="B78" s="162"/>
      <c r="C78" s="162"/>
      <c r="D78" s="208"/>
      <c r="E78" s="208"/>
      <c r="F78" s="103">
        <v>42917</v>
      </c>
      <c r="G78" s="103">
        <v>43100</v>
      </c>
      <c r="H78" s="208"/>
      <c r="I78" s="100">
        <f t="shared" ref="I78" si="28">K78*0.06+J78</f>
        <v>187.93799999999999</v>
      </c>
      <c r="J78" s="100">
        <v>29.04</v>
      </c>
      <c r="K78" s="100">
        <v>2648.3</v>
      </c>
      <c r="L78" s="114"/>
      <c r="M78" s="100"/>
      <c r="N78" s="100"/>
      <c r="O78" s="229"/>
      <c r="P78" s="206"/>
      <c r="Q78" s="206"/>
      <c r="R78" s="206"/>
    </row>
    <row r="79" spans="1:18" ht="15" customHeight="1" x14ac:dyDescent="0.25">
      <c r="A79" s="162"/>
      <c r="B79" s="162"/>
      <c r="C79" s="162"/>
      <c r="D79" s="208">
        <v>42723</v>
      </c>
      <c r="E79" s="208" t="s">
        <v>749</v>
      </c>
      <c r="F79" s="103">
        <v>42736</v>
      </c>
      <c r="G79" s="103">
        <v>42916</v>
      </c>
      <c r="H79" s="208"/>
      <c r="I79" s="100"/>
      <c r="J79" s="114"/>
      <c r="K79" s="114"/>
      <c r="L79" s="100">
        <v>167.21</v>
      </c>
      <c r="M79" s="100">
        <v>27.83</v>
      </c>
      <c r="N79" s="100">
        <v>2322.9899999999998</v>
      </c>
      <c r="O79" s="229"/>
      <c r="P79" s="205"/>
      <c r="Q79" s="205">
        <f t="shared" si="26"/>
        <v>1.0199748818850547</v>
      </c>
      <c r="R79" s="205">
        <f t="shared" si="24"/>
        <v>0.76905095459717976</v>
      </c>
    </row>
    <row r="80" spans="1:18" ht="14.25" customHeight="1" x14ac:dyDescent="0.25">
      <c r="A80" s="162"/>
      <c r="B80" s="162"/>
      <c r="C80" s="162"/>
      <c r="D80" s="208"/>
      <c r="E80" s="208"/>
      <c r="F80" s="103">
        <v>42917</v>
      </c>
      <c r="G80" s="103">
        <v>43100</v>
      </c>
      <c r="H80" s="208"/>
      <c r="I80" s="100"/>
      <c r="J80" s="114"/>
      <c r="K80" s="114"/>
      <c r="L80" s="100">
        <v>170.55</v>
      </c>
      <c r="M80" s="100">
        <v>26.35</v>
      </c>
      <c r="N80" s="100">
        <v>2403.2800000000002</v>
      </c>
      <c r="O80" s="230"/>
      <c r="P80" s="206"/>
      <c r="Q80" s="206"/>
      <c r="R80" s="206"/>
    </row>
    <row r="81" spans="1:33" ht="14.25" customHeight="1" x14ac:dyDescent="0.25">
      <c r="A81" s="162"/>
      <c r="B81" s="162"/>
      <c r="C81" s="162"/>
      <c r="D81" s="208">
        <v>42720</v>
      </c>
      <c r="E81" s="208" t="s">
        <v>595</v>
      </c>
      <c r="F81" s="103">
        <v>42736</v>
      </c>
      <c r="G81" s="103">
        <v>42916</v>
      </c>
      <c r="H81" s="157"/>
      <c r="I81" s="100">
        <f t="shared" ref="I81:I88" si="29">K81*0.06+J81</f>
        <v>319.74979999999999</v>
      </c>
      <c r="J81" s="100">
        <v>31.94</v>
      </c>
      <c r="K81" s="100">
        <v>4796.83</v>
      </c>
      <c r="L81" s="100"/>
      <c r="M81" s="100"/>
      <c r="N81" s="100"/>
      <c r="O81" s="228" t="s">
        <v>606</v>
      </c>
      <c r="P81" s="205">
        <f t="shared" si="12"/>
        <v>1.0317610831969248</v>
      </c>
      <c r="Q81" s="205"/>
      <c r="R81" s="205"/>
    </row>
    <row r="82" spans="1:33" ht="14.25" customHeight="1" x14ac:dyDescent="0.25">
      <c r="A82" s="163"/>
      <c r="B82" s="163"/>
      <c r="C82" s="163"/>
      <c r="D82" s="208"/>
      <c r="E82" s="208"/>
      <c r="F82" s="103">
        <v>42917</v>
      </c>
      <c r="G82" s="103">
        <v>43100</v>
      </c>
      <c r="H82" s="158"/>
      <c r="I82" s="100">
        <f t="shared" si="29"/>
        <v>329.90540000000004</v>
      </c>
      <c r="J82" s="100">
        <v>33.229999999999997</v>
      </c>
      <c r="K82" s="100">
        <v>4944.59</v>
      </c>
      <c r="L82" s="100"/>
      <c r="M82" s="100"/>
      <c r="N82" s="100"/>
      <c r="O82" s="230"/>
      <c r="P82" s="206"/>
      <c r="Q82" s="206"/>
      <c r="R82" s="206"/>
    </row>
    <row r="83" spans="1:33" s="5" customFormat="1" ht="14.25" customHeight="1" x14ac:dyDescent="0.2">
      <c r="A83" s="161" t="s">
        <v>53</v>
      </c>
      <c r="B83" s="161" t="s">
        <v>351</v>
      </c>
      <c r="C83" s="161" t="s">
        <v>475</v>
      </c>
      <c r="D83" s="157">
        <v>42723</v>
      </c>
      <c r="E83" s="157" t="s">
        <v>815</v>
      </c>
      <c r="F83" s="103">
        <v>42736</v>
      </c>
      <c r="G83" s="103">
        <v>42916</v>
      </c>
      <c r="H83" s="221"/>
      <c r="I83" s="100">
        <f t="shared" si="29"/>
        <v>140.26</v>
      </c>
      <c r="J83" s="11">
        <v>42.4</v>
      </c>
      <c r="K83" s="100">
        <v>1631</v>
      </c>
      <c r="L83" s="11"/>
      <c r="M83" s="11"/>
      <c r="N83" s="11"/>
      <c r="O83" s="233"/>
      <c r="P83" s="205">
        <f t="shared" si="12"/>
        <v>1.0323328104947953</v>
      </c>
      <c r="Q83" s="205"/>
      <c r="R83" s="205"/>
      <c r="AB83" s="93"/>
      <c r="AG83" s="93"/>
    </row>
    <row r="84" spans="1:33" s="5" customFormat="1" ht="14.25" customHeight="1" x14ac:dyDescent="0.2">
      <c r="A84" s="162"/>
      <c r="B84" s="162"/>
      <c r="C84" s="162"/>
      <c r="D84" s="158"/>
      <c r="E84" s="158"/>
      <c r="F84" s="103">
        <v>42917</v>
      </c>
      <c r="G84" s="103">
        <v>43100</v>
      </c>
      <c r="H84" s="222"/>
      <c r="I84" s="100">
        <f t="shared" si="29"/>
        <v>144.79499999999999</v>
      </c>
      <c r="J84" s="11">
        <v>43.44</v>
      </c>
      <c r="K84" s="100">
        <v>1689.25</v>
      </c>
      <c r="L84" s="11"/>
      <c r="M84" s="11"/>
      <c r="N84" s="11"/>
      <c r="O84" s="234"/>
      <c r="P84" s="206"/>
      <c r="Q84" s="206"/>
      <c r="R84" s="206"/>
      <c r="AB84" s="93"/>
      <c r="AG84" s="93"/>
    </row>
    <row r="85" spans="1:33" s="5" customFormat="1" ht="14.25" customHeight="1" x14ac:dyDescent="0.2">
      <c r="A85" s="162"/>
      <c r="B85" s="162"/>
      <c r="C85" s="162"/>
      <c r="D85" s="157">
        <v>42723</v>
      </c>
      <c r="E85" s="157" t="s">
        <v>690</v>
      </c>
      <c r="F85" s="103">
        <v>42736</v>
      </c>
      <c r="G85" s="103">
        <v>42916</v>
      </c>
      <c r="H85" s="157"/>
      <c r="I85" s="100"/>
      <c r="J85" s="11"/>
      <c r="K85" s="11"/>
      <c r="L85" s="11">
        <v>92.99</v>
      </c>
      <c r="M85" s="11">
        <v>29.6</v>
      </c>
      <c r="N85" s="11">
        <v>1056.5</v>
      </c>
      <c r="O85" s="233"/>
      <c r="P85" s="205"/>
      <c r="Q85" s="205">
        <f t="shared" si="26"/>
        <v>1.0339821486181311</v>
      </c>
      <c r="R85" s="205">
        <f t="shared" si="24"/>
        <v>0.56274768360411365</v>
      </c>
      <c r="AB85" s="93"/>
      <c r="AG85" s="93"/>
    </row>
    <row r="86" spans="1:33" s="5" customFormat="1" ht="14.25" customHeight="1" x14ac:dyDescent="0.2">
      <c r="A86" s="163"/>
      <c r="B86" s="163"/>
      <c r="C86" s="163"/>
      <c r="D86" s="158"/>
      <c r="E86" s="158"/>
      <c r="F86" s="103">
        <v>42917</v>
      </c>
      <c r="G86" s="103">
        <v>43100</v>
      </c>
      <c r="H86" s="158"/>
      <c r="I86" s="100"/>
      <c r="J86" s="11"/>
      <c r="K86" s="11"/>
      <c r="L86" s="11">
        <v>96.15</v>
      </c>
      <c r="M86" s="11">
        <v>30.6</v>
      </c>
      <c r="N86" s="11">
        <v>1092.42</v>
      </c>
      <c r="O86" s="234"/>
      <c r="P86" s="206"/>
      <c r="Q86" s="206"/>
      <c r="R86" s="206"/>
      <c r="AB86" s="93"/>
      <c r="AG86" s="93"/>
    </row>
    <row r="87" spans="1:33" s="5" customFormat="1" ht="14.25" customHeight="1" x14ac:dyDescent="0.2">
      <c r="A87" s="161" t="s">
        <v>53</v>
      </c>
      <c r="B87" s="161" t="s">
        <v>318</v>
      </c>
      <c r="C87" s="161" t="s">
        <v>633</v>
      </c>
      <c r="D87" s="157">
        <v>42723</v>
      </c>
      <c r="E87" s="157" t="s">
        <v>816</v>
      </c>
      <c r="F87" s="103">
        <v>42736</v>
      </c>
      <c r="G87" s="103">
        <v>42916</v>
      </c>
      <c r="H87" s="221"/>
      <c r="I87" s="100"/>
      <c r="J87" s="11">
        <v>30.78</v>
      </c>
      <c r="K87" s="100">
        <v>1875.56</v>
      </c>
      <c r="L87" s="11"/>
      <c r="M87" s="11"/>
      <c r="N87" s="11"/>
      <c r="O87" s="115"/>
      <c r="P87" s="205">
        <f t="shared" si="12"/>
        <v>1.037006955376182</v>
      </c>
      <c r="Q87" s="205"/>
      <c r="R87" s="205"/>
      <c r="AB87" s="93"/>
      <c r="AG87" s="93"/>
    </row>
    <row r="88" spans="1:33" s="5" customFormat="1" ht="14.25" customHeight="1" x14ac:dyDescent="0.2">
      <c r="A88" s="162"/>
      <c r="B88" s="162" t="s">
        <v>340</v>
      </c>
      <c r="C88" s="162"/>
      <c r="D88" s="158"/>
      <c r="E88" s="158"/>
      <c r="F88" s="103">
        <v>42917</v>
      </c>
      <c r="G88" s="103">
        <v>43100</v>
      </c>
      <c r="H88" s="222"/>
      <c r="I88" s="100">
        <f t="shared" si="29"/>
        <v>148.6172</v>
      </c>
      <c r="J88" s="11">
        <v>33.35</v>
      </c>
      <c r="K88" s="100">
        <v>1921.12</v>
      </c>
      <c r="L88" s="11"/>
      <c r="M88" s="11"/>
      <c r="N88" s="11"/>
      <c r="O88" s="115"/>
      <c r="P88" s="206"/>
      <c r="Q88" s="206"/>
      <c r="R88" s="206"/>
      <c r="AB88" s="93"/>
      <c r="AG88" s="93"/>
    </row>
    <row r="89" spans="1:33" s="5" customFormat="1" ht="14.25" customHeight="1" x14ac:dyDescent="0.2">
      <c r="A89" s="162"/>
      <c r="B89" s="162"/>
      <c r="C89" s="162"/>
      <c r="D89" s="157">
        <v>42723</v>
      </c>
      <c r="E89" s="157" t="s">
        <v>690</v>
      </c>
      <c r="F89" s="103">
        <v>42736</v>
      </c>
      <c r="G89" s="103">
        <v>42916</v>
      </c>
      <c r="H89" s="157"/>
      <c r="I89" s="100"/>
      <c r="J89" s="11"/>
      <c r="K89" s="11"/>
      <c r="L89" s="11">
        <v>143.31</v>
      </c>
      <c r="M89" s="11">
        <v>32.75</v>
      </c>
      <c r="N89" s="11">
        <v>1842.67</v>
      </c>
      <c r="O89" s="115"/>
      <c r="P89" s="205"/>
      <c r="Q89" s="205">
        <f t="shared" si="26"/>
        <v>1.0378201102505058</v>
      </c>
      <c r="R89" s="205">
        <f t="shared" si="24"/>
        <v>0.84810084486422788</v>
      </c>
      <c r="AB89" s="93"/>
      <c r="AG89" s="93"/>
    </row>
    <row r="90" spans="1:33" s="5" customFormat="1" ht="14.25" customHeight="1" x14ac:dyDescent="0.2">
      <c r="A90" s="163"/>
      <c r="B90" s="163"/>
      <c r="C90" s="163"/>
      <c r="D90" s="158"/>
      <c r="E90" s="158"/>
      <c r="F90" s="103">
        <v>42917</v>
      </c>
      <c r="G90" s="103">
        <v>43100</v>
      </c>
      <c r="H90" s="158"/>
      <c r="I90" s="100"/>
      <c r="J90" s="11"/>
      <c r="K90" s="11"/>
      <c r="L90" s="11">
        <v>148.72999999999999</v>
      </c>
      <c r="M90" s="11">
        <v>33.99</v>
      </c>
      <c r="N90" s="11">
        <v>1912.69</v>
      </c>
      <c r="O90" s="115"/>
      <c r="P90" s="206"/>
      <c r="Q90" s="206"/>
      <c r="R90" s="206"/>
      <c r="AB90" s="93"/>
      <c r="AG90" s="93"/>
    </row>
    <row r="91" spans="1:33" s="5" customFormat="1" ht="14.25" customHeight="1" x14ac:dyDescent="0.2">
      <c r="A91" s="161" t="s">
        <v>53</v>
      </c>
      <c r="B91" s="161" t="s">
        <v>373</v>
      </c>
      <c r="C91" s="161" t="s">
        <v>341</v>
      </c>
      <c r="D91" s="157">
        <v>42334</v>
      </c>
      <c r="E91" s="157" t="s">
        <v>659</v>
      </c>
      <c r="F91" s="103">
        <v>42736</v>
      </c>
      <c r="G91" s="103">
        <v>42916</v>
      </c>
      <c r="H91" s="157" t="s">
        <v>796</v>
      </c>
      <c r="I91" s="100">
        <f>K91*0.06</f>
        <v>97.488599999999991</v>
      </c>
      <c r="J91" s="11" t="s">
        <v>25</v>
      </c>
      <c r="K91" s="100">
        <v>1624.81</v>
      </c>
      <c r="L91" s="68">
        <f t="shared" ref="L91:L110" si="30">N91*0.06+M91</f>
        <v>0</v>
      </c>
      <c r="M91" s="11"/>
      <c r="N91" s="11"/>
      <c r="O91" s="217" t="s">
        <v>482</v>
      </c>
      <c r="P91" s="205">
        <f>(K92*0.06)/(K91*0.06)</f>
        <v>1.0499996922717119</v>
      </c>
      <c r="Q91" s="205"/>
      <c r="R91" s="205"/>
      <c r="AB91" s="93"/>
      <c r="AG91" s="93"/>
    </row>
    <row r="92" spans="1:33" s="5" customFormat="1" ht="14.25" customHeight="1" x14ac:dyDescent="0.2">
      <c r="A92" s="162"/>
      <c r="B92" s="162" t="s">
        <v>340</v>
      </c>
      <c r="C92" s="162"/>
      <c r="D92" s="158"/>
      <c r="E92" s="158"/>
      <c r="F92" s="103">
        <v>42917</v>
      </c>
      <c r="G92" s="103">
        <v>43100</v>
      </c>
      <c r="H92" s="158"/>
      <c r="I92" s="100">
        <f>K92*0.06</f>
        <v>102.363</v>
      </c>
      <c r="J92" s="11" t="s">
        <v>25</v>
      </c>
      <c r="K92" s="100">
        <v>1706.05</v>
      </c>
      <c r="L92" s="68">
        <f t="shared" si="30"/>
        <v>0</v>
      </c>
      <c r="M92" s="11"/>
      <c r="N92" s="11"/>
      <c r="O92" s="218"/>
      <c r="P92" s="206"/>
      <c r="Q92" s="206"/>
      <c r="R92" s="206"/>
      <c r="AB92" s="93"/>
      <c r="AG92" s="93"/>
    </row>
    <row r="93" spans="1:33" s="5" customFormat="1" ht="34.5" customHeight="1" x14ac:dyDescent="0.2">
      <c r="A93" s="162"/>
      <c r="B93" s="162"/>
      <c r="C93" s="162"/>
      <c r="D93" s="157">
        <v>42723</v>
      </c>
      <c r="E93" s="157" t="s">
        <v>690</v>
      </c>
      <c r="F93" s="103">
        <v>42736</v>
      </c>
      <c r="G93" s="103">
        <v>42916</v>
      </c>
      <c r="H93" s="157"/>
      <c r="I93" s="100"/>
      <c r="J93" s="11"/>
      <c r="K93" s="11"/>
      <c r="L93" s="68">
        <f t="shared" si="30"/>
        <v>116.28319999999999</v>
      </c>
      <c r="M93" s="11">
        <v>36.71</v>
      </c>
      <c r="N93" s="11">
        <v>1326.22</v>
      </c>
      <c r="O93" s="233"/>
      <c r="P93" s="205"/>
      <c r="Q93" s="205">
        <f t="shared" ref="Q93:Q103" si="31">L94/L93</f>
        <v>1.0395310758561855</v>
      </c>
      <c r="R93" s="205">
        <f>N94*1.18/K92</f>
        <v>0.9558688197884001</v>
      </c>
      <c r="AB93" s="93"/>
      <c r="AG93" s="93"/>
    </row>
    <row r="94" spans="1:33" s="5" customFormat="1" ht="14.25" customHeight="1" x14ac:dyDescent="0.2">
      <c r="A94" s="163"/>
      <c r="B94" s="163"/>
      <c r="C94" s="163"/>
      <c r="D94" s="216"/>
      <c r="E94" s="216"/>
      <c r="F94" s="103">
        <v>42917</v>
      </c>
      <c r="G94" s="103">
        <v>43100</v>
      </c>
      <c r="H94" s="158"/>
      <c r="I94" s="100"/>
      <c r="J94" s="11"/>
      <c r="K94" s="11"/>
      <c r="L94" s="68">
        <f t="shared" si="30"/>
        <v>120.88</v>
      </c>
      <c r="M94" s="11">
        <v>37.96</v>
      </c>
      <c r="N94" s="11">
        <v>1382</v>
      </c>
      <c r="O94" s="234"/>
      <c r="P94" s="206"/>
      <c r="Q94" s="206"/>
      <c r="R94" s="206"/>
      <c r="AB94" s="93"/>
      <c r="AG94" s="93"/>
    </row>
    <row r="95" spans="1:33" s="5" customFormat="1" x14ac:dyDescent="0.2">
      <c r="A95" s="161" t="s">
        <v>53</v>
      </c>
      <c r="B95" s="161" t="s">
        <v>371</v>
      </c>
      <c r="C95" s="161" t="s">
        <v>412</v>
      </c>
      <c r="D95" s="157">
        <v>42334</v>
      </c>
      <c r="E95" s="157" t="s">
        <v>669</v>
      </c>
      <c r="F95" s="103">
        <v>42736</v>
      </c>
      <c r="G95" s="103">
        <v>42916</v>
      </c>
      <c r="H95" s="157" t="s">
        <v>797</v>
      </c>
      <c r="I95" s="100">
        <f t="shared" ref="I95:I102" si="32">K95*0.06+J95</f>
        <v>160.84520000000001</v>
      </c>
      <c r="J95" s="11">
        <v>54.47</v>
      </c>
      <c r="K95" s="100">
        <v>1772.92</v>
      </c>
      <c r="L95" s="68">
        <f t="shared" si="30"/>
        <v>0</v>
      </c>
      <c r="M95" s="11"/>
      <c r="N95" s="11"/>
      <c r="O95" s="235" t="s">
        <v>79</v>
      </c>
      <c r="P95" s="205">
        <f t="shared" ref="P95" si="33">(K96*0.06+J96)/(K95*0.06+J95)</f>
        <v>1</v>
      </c>
      <c r="Q95" s="205"/>
      <c r="R95" s="205"/>
      <c r="AB95" s="93"/>
      <c r="AG95" s="93"/>
    </row>
    <row r="96" spans="1:33" s="5" customFormat="1" x14ac:dyDescent="0.2">
      <c r="A96" s="162"/>
      <c r="B96" s="162"/>
      <c r="C96" s="162"/>
      <c r="D96" s="158"/>
      <c r="E96" s="158"/>
      <c r="F96" s="103">
        <v>42917</v>
      </c>
      <c r="G96" s="103">
        <v>43100</v>
      </c>
      <c r="H96" s="216"/>
      <c r="I96" s="100">
        <f t="shared" si="32"/>
        <v>160.84520000000001</v>
      </c>
      <c r="J96" s="11">
        <v>54.47</v>
      </c>
      <c r="K96" s="100">
        <v>1772.92</v>
      </c>
      <c r="L96" s="68">
        <f t="shared" si="30"/>
        <v>0</v>
      </c>
      <c r="M96" s="11"/>
      <c r="N96" s="11"/>
      <c r="O96" s="226"/>
      <c r="P96" s="206"/>
      <c r="Q96" s="206"/>
      <c r="R96" s="206"/>
      <c r="AB96" s="93"/>
      <c r="AG96" s="93"/>
    </row>
    <row r="97" spans="1:33" s="5" customFormat="1" x14ac:dyDescent="0.2">
      <c r="A97" s="162"/>
      <c r="B97" s="162"/>
      <c r="C97" s="162"/>
      <c r="D97" s="157">
        <v>42723</v>
      </c>
      <c r="E97" s="157" t="s">
        <v>690</v>
      </c>
      <c r="F97" s="103">
        <v>42736</v>
      </c>
      <c r="G97" s="103">
        <v>42916</v>
      </c>
      <c r="H97" s="157"/>
      <c r="I97" s="100"/>
      <c r="J97" s="11"/>
      <c r="K97" s="11"/>
      <c r="L97" s="68">
        <f t="shared" si="30"/>
        <v>125.59619999999998</v>
      </c>
      <c r="M97" s="11">
        <v>37.229999999999997</v>
      </c>
      <c r="N97" s="11">
        <v>1472.77</v>
      </c>
      <c r="O97" s="235" t="s">
        <v>79</v>
      </c>
      <c r="P97" s="205"/>
      <c r="Q97" s="205">
        <f>L98/L97</f>
        <v>1.0608585291593218</v>
      </c>
      <c r="R97" s="205">
        <f>L98/((K96*0.06+J96))</f>
        <v>0.82837287031257378</v>
      </c>
      <c r="AB97" s="93"/>
      <c r="AG97" s="93"/>
    </row>
    <row r="98" spans="1:33" s="5" customFormat="1" x14ac:dyDescent="0.2">
      <c r="A98" s="163"/>
      <c r="B98" s="163"/>
      <c r="C98" s="163"/>
      <c r="D98" s="216"/>
      <c r="E98" s="216"/>
      <c r="F98" s="103">
        <v>42917</v>
      </c>
      <c r="G98" s="103">
        <v>43100</v>
      </c>
      <c r="H98" s="216"/>
      <c r="I98" s="100"/>
      <c r="J98" s="11"/>
      <c r="K98" s="11"/>
      <c r="L98" s="68">
        <f t="shared" si="30"/>
        <v>133.2398</v>
      </c>
      <c r="M98" s="11">
        <v>39.5</v>
      </c>
      <c r="N98" s="11">
        <v>1562.33</v>
      </c>
      <c r="O98" s="226"/>
      <c r="P98" s="206"/>
      <c r="Q98" s="206"/>
      <c r="R98" s="206"/>
      <c r="AB98" s="93"/>
      <c r="AG98" s="93"/>
    </row>
    <row r="99" spans="1:33" s="5" customFormat="1" x14ac:dyDescent="0.2">
      <c r="A99" s="161" t="s">
        <v>53</v>
      </c>
      <c r="B99" s="161" t="s">
        <v>523</v>
      </c>
      <c r="C99" s="161" t="s">
        <v>379</v>
      </c>
      <c r="D99" s="157">
        <v>42338</v>
      </c>
      <c r="E99" s="157" t="s">
        <v>668</v>
      </c>
      <c r="F99" s="103">
        <v>42736</v>
      </c>
      <c r="G99" s="103">
        <v>42916</v>
      </c>
      <c r="H99" s="157" t="s">
        <v>782</v>
      </c>
      <c r="I99" s="100">
        <f t="shared" si="32"/>
        <v>138.84460000000001</v>
      </c>
      <c r="J99" s="11">
        <v>31.66</v>
      </c>
      <c r="K99" s="11">
        <v>1786.41</v>
      </c>
      <c r="L99" s="68">
        <f t="shared" si="30"/>
        <v>0</v>
      </c>
      <c r="M99" s="11"/>
      <c r="N99" s="11"/>
      <c r="O99" s="233" t="s">
        <v>798</v>
      </c>
      <c r="P99" s="205">
        <f t="shared" ref="P99" si="34">(K100*0.06+J100)/(K99*0.06+J99)</f>
        <v>1.0261745865521597</v>
      </c>
      <c r="Q99" s="205"/>
      <c r="R99" s="205"/>
      <c r="AB99" s="93"/>
      <c r="AG99" s="93"/>
    </row>
    <row r="100" spans="1:33" s="5" customFormat="1" x14ac:dyDescent="0.2">
      <c r="A100" s="162"/>
      <c r="B100" s="162"/>
      <c r="C100" s="162"/>
      <c r="D100" s="158"/>
      <c r="E100" s="158"/>
      <c r="F100" s="103">
        <v>42917</v>
      </c>
      <c r="G100" s="103">
        <v>43100</v>
      </c>
      <c r="H100" s="216"/>
      <c r="I100" s="100">
        <f t="shared" si="32"/>
        <v>142.47880000000001</v>
      </c>
      <c r="J100" s="11">
        <v>31.66</v>
      </c>
      <c r="K100" s="11">
        <v>1846.98</v>
      </c>
      <c r="L100" s="68">
        <f t="shared" si="30"/>
        <v>0</v>
      </c>
      <c r="M100" s="11"/>
      <c r="N100" s="11"/>
      <c r="O100" s="234"/>
      <c r="P100" s="206"/>
      <c r="Q100" s="206"/>
      <c r="R100" s="206"/>
      <c r="AB100" s="93"/>
      <c r="AG100" s="93"/>
    </row>
    <row r="101" spans="1:33" s="5" customFormat="1" x14ac:dyDescent="0.2">
      <c r="A101" s="162"/>
      <c r="B101" s="162"/>
      <c r="C101" s="162"/>
      <c r="D101" s="157">
        <v>42338</v>
      </c>
      <c r="E101" s="157" t="s">
        <v>668</v>
      </c>
      <c r="F101" s="103">
        <v>42736</v>
      </c>
      <c r="G101" s="103">
        <v>42916</v>
      </c>
      <c r="H101" s="157" t="s">
        <v>782</v>
      </c>
      <c r="I101" s="100">
        <f t="shared" si="32"/>
        <v>107.1846</v>
      </c>
      <c r="J101" s="11"/>
      <c r="K101" s="11">
        <v>1786.41</v>
      </c>
      <c r="L101" s="68">
        <f t="shared" si="30"/>
        <v>0</v>
      </c>
      <c r="M101" s="11"/>
      <c r="N101" s="11"/>
      <c r="O101" s="233" t="s">
        <v>799</v>
      </c>
      <c r="P101" s="205">
        <f t="shared" ref="P101" si="35">(K102*0.06+J102)/(K101*0.06+J101)</f>
        <v>1.0339059902262078</v>
      </c>
      <c r="Q101" s="205"/>
      <c r="R101" s="205"/>
      <c r="AB101" s="93"/>
      <c r="AG101" s="93"/>
    </row>
    <row r="102" spans="1:33" s="5" customFormat="1" x14ac:dyDescent="0.2">
      <c r="A102" s="162"/>
      <c r="B102" s="162"/>
      <c r="C102" s="162"/>
      <c r="D102" s="158"/>
      <c r="E102" s="158"/>
      <c r="F102" s="103">
        <v>42917</v>
      </c>
      <c r="G102" s="103">
        <v>43100</v>
      </c>
      <c r="H102" s="216"/>
      <c r="I102" s="100">
        <f t="shared" si="32"/>
        <v>110.8188</v>
      </c>
      <c r="J102" s="11"/>
      <c r="K102" s="11">
        <v>1846.98</v>
      </c>
      <c r="L102" s="68">
        <f t="shared" si="30"/>
        <v>0</v>
      </c>
      <c r="M102" s="11"/>
      <c r="N102" s="11"/>
      <c r="O102" s="234"/>
      <c r="P102" s="206"/>
      <c r="Q102" s="206"/>
      <c r="R102" s="206"/>
      <c r="AB102" s="93"/>
      <c r="AG102" s="93"/>
    </row>
    <row r="103" spans="1:33" s="5" customFormat="1" x14ac:dyDescent="0.2">
      <c r="A103" s="162"/>
      <c r="B103" s="162"/>
      <c r="C103" s="162"/>
      <c r="D103" s="157">
        <v>42723</v>
      </c>
      <c r="E103" s="157" t="s">
        <v>690</v>
      </c>
      <c r="F103" s="103">
        <v>42736</v>
      </c>
      <c r="G103" s="103">
        <v>42916</v>
      </c>
      <c r="H103" s="157"/>
      <c r="I103" s="100"/>
      <c r="J103" s="11"/>
      <c r="K103" s="11"/>
      <c r="L103" s="68">
        <f t="shared" si="30"/>
        <v>137.91999999999999</v>
      </c>
      <c r="M103" s="11">
        <v>24.82</v>
      </c>
      <c r="N103" s="11">
        <v>1885</v>
      </c>
      <c r="O103" s="233" t="s">
        <v>800</v>
      </c>
      <c r="P103" s="205"/>
      <c r="Q103" s="205">
        <f t="shared" si="31"/>
        <v>1.0340066705336428</v>
      </c>
      <c r="R103" s="205">
        <f>L104/((K100*0.06+J100)*1.18)</f>
        <v>0.84823918853131297</v>
      </c>
      <c r="AB103" s="93"/>
      <c r="AG103" s="93"/>
    </row>
    <row r="104" spans="1:33" s="5" customFormat="1" ht="18.75" customHeight="1" x14ac:dyDescent="0.2">
      <c r="A104" s="163"/>
      <c r="B104" s="163"/>
      <c r="C104" s="163"/>
      <c r="D104" s="216"/>
      <c r="E104" s="216"/>
      <c r="F104" s="103">
        <v>42917</v>
      </c>
      <c r="G104" s="103">
        <v>43100</v>
      </c>
      <c r="H104" s="158"/>
      <c r="I104" s="100"/>
      <c r="J104" s="11"/>
      <c r="K104" s="11"/>
      <c r="L104" s="68">
        <f t="shared" si="30"/>
        <v>142.61019999999999</v>
      </c>
      <c r="M104" s="11">
        <v>25.66</v>
      </c>
      <c r="N104" s="11">
        <v>1949.17</v>
      </c>
      <c r="O104" s="234"/>
      <c r="P104" s="206"/>
      <c r="Q104" s="206"/>
      <c r="R104" s="206"/>
      <c r="AB104" s="93"/>
      <c r="AG104" s="93"/>
    </row>
    <row r="105" spans="1:33" s="5" customFormat="1" x14ac:dyDescent="0.2">
      <c r="A105" s="161" t="s">
        <v>53</v>
      </c>
      <c r="B105" s="161" t="s">
        <v>523</v>
      </c>
      <c r="C105" s="161" t="s">
        <v>474</v>
      </c>
      <c r="D105" s="157">
        <v>42721</v>
      </c>
      <c r="E105" s="157" t="s">
        <v>613</v>
      </c>
      <c r="F105" s="103">
        <v>42736</v>
      </c>
      <c r="G105" s="103">
        <v>42916</v>
      </c>
      <c r="H105" s="106"/>
      <c r="I105" s="100">
        <f t="shared" ref="I105:I108" si="36">K105*0.06+J105</f>
        <v>174.928</v>
      </c>
      <c r="J105" s="11">
        <v>29.47</v>
      </c>
      <c r="K105" s="100">
        <v>2424.3000000000002</v>
      </c>
      <c r="L105" s="68">
        <f t="shared" si="30"/>
        <v>0</v>
      </c>
      <c r="M105" s="11"/>
      <c r="N105" s="11"/>
      <c r="O105" s="217"/>
      <c r="P105" s="205">
        <f t="shared" ref="P105" si="37">(K106*0.06+J106)/(K105*0.06+J105)</f>
        <v>1.0562928747827678</v>
      </c>
      <c r="Q105" s="205"/>
      <c r="R105" s="205"/>
      <c r="AB105" s="93"/>
      <c r="AG105" s="93"/>
    </row>
    <row r="106" spans="1:33" s="5" customFormat="1" x14ac:dyDescent="0.2">
      <c r="A106" s="162"/>
      <c r="B106" s="162"/>
      <c r="C106" s="162"/>
      <c r="D106" s="158"/>
      <c r="E106" s="158"/>
      <c r="F106" s="103">
        <v>42917</v>
      </c>
      <c r="G106" s="103">
        <v>43100</v>
      </c>
      <c r="H106" s="106"/>
      <c r="I106" s="100">
        <f t="shared" si="36"/>
        <v>184.77519999999998</v>
      </c>
      <c r="J106" s="11">
        <v>29.47</v>
      </c>
      <c r="K106" s="100">
        <v>2588.42</v>
      </c>
      <c r="L106" s="68">
        <f t="shared" si="30"/>
        <v>0</v>
      </c>
      <c r="M106" s="11"/>
      <c r="N106" s="11"/>
      <c r="O106" s="218"/>
      <c r="P106" s="206"/>
      <c r="Q106" s="206"/>
      <c r="R106" s="206"/>
      <c r="AB106" s="93"/>
      <c r="AG106" s="93"/>
    </row>
    <row r="107" spans="1:33" s="5" customFormat="1" ht="14.25" customHeight="1" x14ac:dyDescent="0.2">
      <c r="A107" s="161" t="s">
        <v>53</v>
      </c>
      <c r="B107" s="161" t="s">
        <v>347</v>
      </c>
      <c r="C107" s="161" t="s">
        <v>413</v>
      </c>
      <c r="D107" s="157">
        <v>42334</v>
      </c>
      <c r="E107" s="157" t="s">
        <v>661</v>
      </c>
      <c r="F107" s="103">
        <v>42736</v>
      </c>
      <c r="G107" s="103">
        <v>42916</v>
      </c>
      <c r="H107" s="157" t="s">
        <v>781</v>
      </c>
      <c r="I107" s="100">
        <f t="shared" si="36"/>
        <v>118.59379999999999</v>
      </c>
      <c r="J107" s="11">
        <v>25.91</v>
      </c>
      <c r="K107" s="11">
        <v>1544.73</v>
      </c>
      <c r="L107" s="68">
        <f t="shared" si="30"/>
        <v>0</v>
      </c>
      <c r="M107" s="11"/>
      <c r="N107" s="11"/>
      <c r="O107" s="233"/>
      <c r="P107" s="205">
        <f t="shared" ref="P107" si="38">(K108*0.06+J108)/(K107*0.06+J107)</f>
        <v>1.0108774657697115</v>
      </c>
      <c r="Q107" s="205"/>
      <c r="R107" s="205"/>
      <c r="AB107" s="93"/>
      <c r="AG107" s="93"/>
    </row>
    <row r="108" spans="1:33" s="5" customFormat="1" ht="14.25" customHeight="1" x14ac:dyDescent="0.2">
      <c r="A108" s="162"/>
      <c r="B108" s="162"/>
      <c r="C108" s="162"/>
      <c r="D108" s="158"/>
      <c r="E108" s="158"/>
      <c r="F108" s="103">
        <v>42917</v>
      </c>
      <c r="G108" s="103">
        <v>43100</v>
      </c>
      <c r="H108" s="158"/>
      <c r="I108" s="100">
        <f t="shared" si="36"/>
        <v>119.88379999999999</v>
      </c>
      <c r="J108" s="11">
        <v>27.2</v>
      </c>
      <c r="K108" s="11">
        <v>1544.73</v>
      </c>
      <c r="L108" s="68">
        <f t="shared" si="30"/>
        <v>0</v>
      </c>
      <c r="M108" s="11"/>
      <c r="N108" s="11"/>
      <c r="O108" s="234"/>
      <c r="P108" s="206"/>
      <c r="Q108" s="206"/>
      <c r="R108" s="206"/>
      <c r="AB108" s="93"/>
      <c r="AG108" s="93"/>
    </row>
    <row r="109" spans="1:33" s="5" customFormat="1" ht="14.25" customHeight="1" x14ac:dyDescent="0.2">
      <c r="A109" s="162"/>
      <c r="B109" s="162"/>
      <c r="C109" s="162"/>
      <c r="D109" s="157">
        <v>42723</v>
      </c>
      <c r="E109" s="157" t="s">
        <v>690</v>
      </c>
      <c r="F109" s="103">
        <v>42736</v>
      </c>
      <c r="G109" s="103">
        <v>42916</v>
      </c>
      <c r="H109" s="157"/>
      <c r="I109" s="100"/>
      <c r="J109" s="11"/>
      <c r="K109" s="11"/>
      <c r="L109" s="68">
        <f t="shared" si="30"/>
        <v>117.99520000000001</v>
      </c>
      <c r="M109" s="11">
        <v>22.54</v>
      </c>
      <c r="N109" s="11">
        <v>1590.92</v>
      </c>
      <c r="O109" s="233"/>
      <c r="P109" s="205"/>
      <c r="Q109" s="205">
        <f t="shared" ref="Q109" si="39">L110/L109</f>
        <v>1.0340251128859479</v>
      </c>
      <c r="R109" s="205">
        <f t="shared" ref="R109" si="40">L110/((K108*0.06+J108)*1.18)</f>
        <v>0.86248771797979196</v>
      </c>
      <c r="AB109" s="93"/>
      <c r="AG109" s="93"/>
    </row>
    <row r="110" spans="1:33" s="5" customFormat="1" ht="14.25" customHeight="1" x14ac:dyDescent="0.2">
      <c r="A110" s="163"/>
      <c r="B110" s="163"/>
      <c r="C110" s="163"/>
      <c r="D110" s="216"/>
      <c r="E110" s="216"/>
      <c r="F110" s="103">
        <v>42917</v>
      </c>
      <c r="G110" s="103">
        <v>43100</v>
      </c>
      <c r="H110" s="158"/>
      <c r="I110" s="100"/>
      <c r="J110" s="11"/>
      <c r="K110" s="11"/>
      <c r="L110" s="68">
        <f t="shared" si="30"/>
        <v>122.01</v>
      </c>
      <c r="M110" s="11">
        <v>23.31</v>
      </c>
      <c r="N110" s="11">
        <v>1645</v>
      </c>
      <c r="O110" s="234"/>
      <c r="P110" s="206"/>
      <c r="Q110" s="206"/>
      <c r="R110" s="206"/>
      <c r="AB110" s="93"/>
      <c r="AG110" s="93"/>
    </row>
    <row r="111" spans="1:33" s="5" customFormat="1" x14ac:dyDescent="0.2">
      <c r="A111" s="161" t="s">
        <v>53</v>
      </c>
      <c r="B111" s="161" t="s">
        <v>74</v>
      </c>
      <c r="C111" s="161" t="s">
        <v>414</v>
      </c>
      <c r="D111" s="208">
        <v>42723</v>
      </c>
      <c r="E111" s="157" t="s">
        <v>750</v>
      </c>
      <c r="F111" s="103">
        <v>42736</v>
      </c>
      <c r="G111" s="103">
        <v>42916</v>
      </c>
      <c r="H111" s="157"/>
      <c r="I111" s="100">
        <f t="shared" si="22"/>
        <v>176.59920000000002</v>
      </c>
      <c r="J111" s="11">
        <v>45.9</v>
      </c>
      <c r="K111" s="11">
        <v>2178.3200000000002</v>
      </c>
      <c r="L111" s="11"/>
      <c r="M111" s="11"/>
      <c r="N111" s="11"/>
      <c r="O111" s="233"/>
      <c r="P111" s="205">
        <f t="shared" ref="P111:P135" si="41">(K112*0.06+J112)/(K111*0.06+J111)</f>
        <v>1.0483173196707571</v>
      </c>
      <c r="Q111" s="205"/>
      <c r="R111" s="205"/>
      <c r="AB111" s="93"/>
      <c r="AG111" s="93"/>
    </row>
    <row r="112" spans="1:33" s="5" customFormat="1" x14ac:dyDescent="0.2">
      <c r="A112" s="162"/>
      <c r="B112" s="162"/>
      <c r="C112" s="162"/>
      <c r="D112" s="208"/>
      <c r="E112" s="158"/>
      <c r="F112" s="103">
        <v>42917</v>
      </c>
      <c r="G112" s="103">
        <v>43100</v>
      </c>
      <c r="H112" s="158"/>
      <c r="I112" s="100">
        <f t="shared" si="22"/>
        <v>185.13200000000001</v>
      </c>
      <c r="J112" s="11">
        <v>48.2</v>
      </c>
      <c r="K112" s="11">
        <v>2282.1999999999998</v>
      </c>
      <c r="L112" s="11"/>
      <c r="M112" s="11"/>
      <c r="N112" s="11"/>
      <c r="O112" s="234"/>
      <c r="P112" s="206"/>
      <c r="Q112" s="206"/>
      <c r="R112" s="206"/>
      <c r="AB112" s="93"/>
      <c r="AG112" s="93"/>
    </row>
    <row r="113" spans="1:33" s="5" customFormat="1" x14ac:dyDescent="0.2">
      <c r="A113" s="162"/>
      <c r="B113" s="162"/>
      <c r="C113" s="162"/>
      <c r="D113" s="208">
        <v>42723</v>
      </c>
      <c r="E113" s="157" t="s">
        <v>690</v>
      </c>
      <c r="F113" s="103">
        <v>42736</v>
      </c>
      <c r="G113" s="103">
        <v>42916</v>
      </c>
      <c r="H113" s="157"/>
      <c r="I113" s="100"/>
      <c r="J113" s="11"/>
      <c r="K113" s="11"/>
      <c r="L113" s="11">
        <v>152.26</v>
      </c>
      <c r="M113" s="11">
        <v>40.36</v>
      </c>
      <c r="N113" s="11">
        <v>1864.94</v>
      </c>
      <c r="O113" s="233"/>
      <c r="P113" s="205"/>
      <c r="Q113" s="205">
        <f t="shared" si="26"/>
        <v>1.0340207539734665</v>
      </c>
      <c r="R113" s="205">
        <f>L114/((K112*0.06+J112)*1.18)</f>
        <v>0.72069511923146357</v>
      </c>
      <c r="AB113" s="93"/>
      <c r="AG113" s="93"/>
    </row>
    <row r="114" spans="1:33" s="5" customFormat="1" x14ac:dyDescent="0.2">
      <c r="A114" s="163"/>
      <c r="B114" s="163"/>
      <c r="C114" s="163"/>
      <c r="D114" s="208"/>
      <c r="E114" s="158"/>
      <c r="F114" s="103">
        <v>42917</v>
      </c>
      <c r="G114" s="103">
        <v>43100</v>
      </c>
      <c r="H114" s="158"/>
      <c r="I114" s="100"/>
      <c r="J114" s="11"/>
      <c r="K114" s="11"/>
      <c r="L114" s="11">
        <v>157.44</v>
      </c>
      <c r="M114" s="11">
        <v>40.99</v>
      </c>
      <c r="N114" s="11">
        <v>1940.83</v>
      </c>
      <c r="O114" s="234"/>
      <c r="P114" s="206"/>
      <c r="Q114" s="206"/>
      <c r="R114" s="206"/>
      <c r="AB114" s="93"/>
      <c r="AG114" s="93"/>
    </row>
    <row r="115" spans="1:33" s="5" customFormat="1" x14ac:dyDescent="0.2">
      <c r="A115" s="180" t="s">
        <v>53</v>
      </c>
      <c r="B115" s="180" t="s">
        <v>335</v>
      </c>
      <c r="C115" s="180" t="s">
        <v>524</v>
      </c>
      <c r="D115" s="157">
        <v>42327</v>
      </c>
      <c r="E115" s="157" t="s">
        <v>662</v>
      </c>
      <c r="F115" s="103">
        <v>42736</v>
      </c>
      <c r="G115" s="103">
        <v>42916</v>
      </c>
      <c r="H115" s="208"/>
      <c r="I115" s="100">
        <f t="shared" ref="I115:I118" si="42">K115*0.06+J115</f>
        <v>138.13</v>
      </c>
      <c r="J115" s="11">
        <v>35.950000000000003</v>
      </c>
      <c r="K115" s="11">
        <v>1703</v>
      </c>
      <c r="L115" s="68">
        <f t="shared" ref="L115:L130" si="43">N115*0.06+M115</f>
        <v>0</v>
      </c>
      <c r="M115" s="11"/>
      <c r="N115" s="11"/>
      <c r="O115" s="217" t="s">
        <v>801</v>
      </c>
      <c r="P115" s="205">
        <f t="shared" ref="P115" si="44">(K116*0.06+J116)/(K115*0.06+J115)</f>
        <v>1.0197639904437847</v>
      </c>
      <c r="Q115" s="205"/>
      <c r="R115" s="205"/>
      <c r="AB115" s="93"/>
      <c r="AG115" s="93"/>
    </row>
    <row r="116" spans="1:33" s="5" customFormat="1" x14ac:dyDescent="0.2">
      <c r="A116" s="180"/>
      <c r="B116" s="180" t="s">
        <v>335</v>
      </c>
      <c r="C116" s="180"/>
      <c r="D116" s="216"/>
      <c r="E116" s="216"/>
      <c r="F116" s="103">
        <v>42917</v>
      </c>
      <c r="G116" s="103">
        <v>43100</v>
      </c>
      <c r="H116" s="208"/>
      <c r="I116" s="100">
        <f t="shared" si="42"/>
        <v>140.85999999999999</v>
      </c>
      <c r="J116" s="11">
        <v>38.68</v>
      </c>
      <c r="K116" s="11">
        <v>1703</v>
      </c>
      <c r="L116" s="68">
        <f t="shared" si="43"/>
        <v>0</v>
      </c>
      <c r="M116" s="11"/>
      <c r="N116" s="11"/>
      <c r="O116" s="218"/>
      <c r="P116" s="206"/>
      <c r="Q116" s="206"/>
      <c r="R116" s="206"/>
      <c r="AB116" s="93"/>
      <c r="AG116" s="93"/>
    </row>
    <row r="117" spans="1:33" s="5" customFormat="1" x14ac:dyDescent="0.2">
      <c r="A117" s="180"/>
      <c r="B117" s="180"/>
      <c r="C117" s="180"/>
      <c r="D117" s="216"/>
      <c r="E117" s="216"/>
      <c r="F117" s="103">
        <v>42736</v>
      </c>
      <c r="G117" s="103">
        <v>42916</v>
      </c>
      <c r="H117" s="103"/>
      <c r="I117" s="100">
        <f t="shared" si="42"/>
        <v>102.17999999999999</v>
      </c>
      <c r="J117" s="11"/>
      <c r="K117" s="11">
        <v>1703</v>
      </c>
      <c r="L117" s="68"/>
      <c r="M117" s="11"/>
      <c r="N117" s="11"/>
      <c r="O117" s="217" t="s">
        <v>799</v>
      </c>
      <c r="P117" s="116"/>
      <c r="Q117" s="116"/>
      <c r="R117" s="116"/>
      <c r="AB117" s="93"/>
      <c r="AG117" s="93"/>
    </row>
    <row r="118" spans="1:33" s="5" customFormat="1" x14ac:dyDescent="0.2">
      <c r="A118" s="180"/>
      <c r="B118" s="180"/>
      <c r="C118" s="180"/>
      <c r="D118" s="158"/>
      <c r="E118" s="158"/>
      <c r="F118" s="103">
        <v>42917</v>
      </c>
      <c r="G118" s="103">
        <v>43100</v>
      </c>
      <c r="H118" s="103"/>
      <c r="I118" s="100">
        <f t="shared" si="42"/>
        <v>102.17999999999999</v>
      </c>
      <c r="J118" s="11"/>
      <c r="K118" s="11">
        <v>1703</v>
      </c>
      <c r="L118" s="68"/>
      <c r="M118" s="11"/>
      <c r="N118" s="11"/>
      <c r="O118" s="218"/>
      <c r="P118" s="116"/>
      <c r="Q118" s="116"/>
      <c r="R118" s="116"/>
      <c r="AB118" s="93"/>
      <c r="AG118" s="93"/>
    </row>
    <row r="119" spans="1:33" s="5" customFormat="1" x14ac:dyDescent="0.2">
      <c r="A119" s="180"/>
      <c r="B119" s="180"/>
      <c r="C119" s="180"/>
      <c r="D119" s="208">
        <v>42723</v>
      </c>
      <c r="E119" s="208" t="s">
        <v>690</v>
      </c>
      <c r="F119" s="103">
        <v>42736</v>
      </c>
      <c r="G119" s="103">
        <v>42916</v>
      </c>
      <c r="H119" s="208"/>
      <c r="I119" s="100"/>
      <c r="J119" s="11"/>
      <c r="K119" s="11"/>
      <c r="L119" s="68">
        <f t="shared" si="43"/>
        <v>129.0874</v>
      </c>
      <c r="M119" s="11">
        <v>31.81</v>
      </c>
      <c r="N119" s="11">
        <v>1621.29</v>
      </c>
      <c r="O119" s="225" t="s">
        <v>800</v>
      </c>
      <c r="P119" s="205"/>
      <c r="Q119" s="205">
        <f t="shared" ref="Q119" si="45">L120/L119</f>
        <v>1.0340281080880085</v>
      </c>
      <c r="R119" s="205">
        <f>L119/((K115*0.06+J115)*1.18)</f>
        <v>0.79197930713758968</v>
      </c>
      <c r="AB119" s="93"/>
      <c r="AG119" s="93"/>
    </row>
    <row r="120" spans="1:33" s="5" customFormat="1" x14ac:dyDescent="0.2">
      <c r="A120" s="180"/>
      <c r="B120" s="180"/>
      <c r="C120" s="180"/>
      <c r="D120" s="208"/>
      <c r="E120" s="208"/>
      <c r="F120" s="103">
        <v>42917</v>
      </c>
      <c r="G120" s="103">
        <v>43100</v>
      </c>
      <c r="H120" s="208"/>
      <c r="I120" s="100"/>
      <c r="J120" s="11"/>
      <c r="K120" s="11"/>
      <c r="L120" s="68">
        <f t="shared" si="43"/>
        <v>133.47999999999999</v>
      </c>
      <c r="M120" s="11">
        <v>32.89</v>
      </c>
      <c r="N120" s="11">
        <v>1676.5</v>
      </c>
      <c r="O120" s="226"/>
      <c r="P120" s="206"/>
      <c r="Q120" s="206"/>
      <c r="R120" s="206"/>
      <c r="AB120" s="93"/>
      <c r="AG120" s="93"/>
    </row>
    <row r="121" spans="1:33" s="5" customFormat="1" ht="14.25" customHeight="1" x14ac:dyDescent="0.2">
      <c r="A121" s="180" t="s">
        <v>53</v>
      </c>
      <c r="B121" s="161" t="s">
        <v>328</v>
      </c>
      <c r="C121" s="180" t="s">
        <v>675</v>
      </c>
      <c r="D121" s="157">
        <v>42723</v>
      </c>
      <c r="E121" s="157" t="s">
        <v>787</v>
      </c>
      <c r="F121" s="103">
        <v>42736</v>
      </c>
      <c r="G121" s="103">
        <v>42916</v>
      </c>
      <c r="H121" s="208"/>
      <c r="I121" s="100">
        <f t="shared" ref="I121:I122" si="46">K121*0.06+J121</f>
        <v>167.72199999999998</v>
      </c>
      <c r="J121" s="11">
        <v>65.709999999999994</v>
      </c>
      <c r="K121" s="11">
        <v>1700.2</v>
      </c>
      <c r="L121" s="68">
        <f t="shared" si="43"/>
        <v>0</v>
      </c>
      <c r="M121" s="11"/>
      <c r="N121" s="11"/>
      <c r="O121" s="217" t="s">
        <v>801</v>
      </c>
      <c r="P121" s="205">
        <f t="shared" ref="P121" si="47">(K122*0.06+J122)/(K121*0.06+J121)</f>
        <v>1.0188550100761977</v>
      </c>
      <c r="Q121" s="205"/>
      <c r="R121" s="205"/>
      <c r="AB121" s="93"/>
      <c r="AG121" s="93"/>
    </row>
    <row r="122" spans="1:33" s="5" customFormat="1" ht="14.25" customHeight="1" x14ac:dyDescent="0.2">
      <c r="A122" s="180"/>
      <c r="B122" s="162"/>
      <c r="C122" s="180"/>
      <c r="D122" s="216"/>
      <c r="E122" s="216"/>
      <c r="F122" s="103">
        <v>42917</v>
      </c>
      <c r="G122" s="103">
        <v>43100</v>
      </c>
      <c r="H122" s="208"/>
      <c r="I122" s="100">
        <f t="shared" si="46"/>
        <v>170.8844</v>
      </c>
      <c r="J122" s="11">
        <v>67.94</v>
      </c>
      <c r="K122" s="11">
        <v>1715.74</v>
      </c>
      <c r="L122" s="68">
        <f t="shared" si="43"/>
        <v>0</v>
      </c>
      <c r="M122" s="11"/>
      <c r="N122" s="11"/>
      <c r="O122" s="218"/>
      <c r="P122" s="206"/>
      <c r="Q122" s="206"/>
      <c r="R122" s="206"/>
      <c r="AB122" s="93"/>
      <c r="AG122" s="93"/>
    </row>
    <row r="123" spans="1:33" s="5" customFormat="1" ht="14.25" customHeight="1" x14ac:dyDescent="0.2">
      <c r="A123" s="180"/>
      <c r="B123" s="162"/>
      <c r="C123" s="180"/>
      <c r="D123" s="157">
        <v>42724</v>
      </c>
      <c r="E123" s="216" t="s">
        <v>787</v>
      </c>
      <c r="F123" s="103">
        <v>42736</v>
      </c>
      <c r="G123" s="103">
        <v>42916</v>
      </c>
      <c r="H123" s="103"/>
      <c r="I123" s="100">
        <f t="shared" ref="I123:I126" si="48">K123*0.06+J123</f>
        <v>102.012</v>
      </c>
      <c r="J123" s="11"/>
      <c r="K123" s="11">
        <v>1700.2</v>
      </c>
      <c r="L123" s="68"/>
      <c r="M123" s="11"/>
      <c r="N123" s="11"/>
      <c r="O123" s="26" t="s">
        <v>799</v>
      </c>
      <c r="P123" s="116"/>
      <c r="Q123" s="116"/>
      <c r="R123" s="116"/>
      <c r="AB123" s="93"/>
      <c r="AG123" s="93"/>
    </row>
    <row r="124" spans="1:33" s="5" customFormat="1" ht="14.25" customHeight="1" x14ac:dyDescent="0.2">
      <c r="A124" s="180"/>
      <c r="B124" s="162"/>
      <c r="C124" s="180"/>
      <c r="D124" s="216"/>
      <c r="E124" s="216"/>
      <c r="F124" s="103">
        <v>42917</v>
      </c>
      <c r="G124" s="103">
        <v>43100</v>
      </c>
      <c r="H124" s="103"/>
      <c r="I124" s="100">
        <f t="shared" si="48"/>
        <v>102.9444</v>
      </c>
      <c r="J124" s="11"/>
      <c r="K124" s="11">
        <v>1715.74</v>
      </c>
      <c r="L124" s="68"/>
      <c r="M124" s="11"/>
      <c r="N124" s="11"/>
      <c r="O124" s="26"/>
      <c r="P124" s="116"/>
      <c r="Q124" s="116"/>
      <c r="R124" s="116"/>
      <c r="AB124" s="93"/>
      <c r="AG124" s="93"/>
    </row>
    <row r="125" spans="1:33" s="5" customFormat="1" ht="14.25" customHeight="1" x14ac:dyDescent="0.2">
      <c r="A125" s="180"/>
      <c r="B125" s="162"/>
      <c r="C125" s="180"/>
      <c r="D125" s="216"/>
      <c r="E125" s="216"/>
      <c r="F125" s="103">
        <v>42736</v>
      </c>
      <c r="G125" s="103">
        <v>42916</v>
      </c>
      <c r="H125" s="103"/>
      <c r="I125" s="100">
        <f t="shared" si="48"/>
        <v>167.72199999999998</v>
      </c>
      <c r="J125" s="11">
        <v>65.709999999999994</v>
      </c>
      <c r="K125" s="11">
        <v>1700.2</v>
      </c>
      <c r="L125" s="68"/>
      <c r="M125" s="11"/>
      <c r="N125" s="11"/>
      <c r="O125" s="231" t="s">
        <v>800</v>
      </c>
      <c r="P125" s="116"/>
      <c r="Q125" s="116"/>
      <c r="R125" s="116"/>
      <c r="AB125" s="93"/>
      <c r="AG125" s="93"/>
    </row>
    <row r="126" spans="1:33" s="5" customFormat="1" ht="14.25" customHeight="1" x14ac:dyDescent="0.2">
      <c r="A126" s="180"/>
      <c r="B126" s="162"/>
      <c r="C126" s="180"/>
      <c r="D126" s="158"/>
      <c r="E126" s="158"/>
      <c r="F126" s="103">
        <v>42917</v>
      </c>
      <c r="G126" s="103">
        <v>43100</v>
      </c>
      <c r="H126" s="103"/>
      <c r="I126" s="100">
        <f t="shared" si="48"/>
        <v>170.8844</v>
      </c>
      <c r="J126" s="11">
        <v>67.94</v>
      </c>
      <c r="K126" s="11">
        <v>1715.74</v>
      </c>
      <c r="L126" s="68"/>
      <c r="M126" s="11"/>
      <c r="N126" s="11"/>
      <c r="O126" s="232"/>
      <c r="P126" s="116"/>
      <c r="Q126" s="116"/>
      <c r="R126" s="116"/>
      <c r="AB126" s="93"/>
      <c r="AG126" s="93"/>
    </row>
    <row r="127" spans="1:33" s="5" customFormat="1" ht="14.25" customHeight="1" x14ac:dyDescent="0.2">
      <c r="A127" s="180"/>
      <c r="B127" s="162"/>
      <c r="C127" s="180"/>
      <c r="D127" s="157">
        <v>42723</v>
      </c>
      <c r="E127" s="157" t="s">
        <v>690</v>
      </c>
      <c r="F127" s="103">
        <v>42736</v>
      </c>
      <c r="G127" s="103">
        <v>42916</v>
      </c>
      <c r="H127" s="208"/>
      <c r="I127" s="100"/>
      <c r="J127" s="11" t="s">
        <v>25</v>
      </c>
      <c r="K127" s="11"/>
      <c r="L127" s="68">
        <f t="shared" si="43"/>
        <v>111.50879999999999</v>
      </c>
      <c r="M127" s="11">
        <v>35.94</v>
      </c>
      <c r="N127" s="11">
        <v>1259.48</v>
      </c>
      <c r="O127" s="217" t="s">
        <v>799</v>
      </c>
      <c r="P127" s="205"/>
      <c r="Q127" s="205">
        <f t="shared" ref="Q127:Q129" si="49">L128/L127</f>
        <v>1.0388417775099366</v>
      </c>
      <c r="R127" s="205">
        <f t="shared" ref="R127" si="50">L128/((K122*0.06+J122)*1.18)</f>
        <v>0.57447895492756351</v>
      </c>
      <c r="AB127" s="93"/>
      <c r="AG127" s="93"/>
    </row>
    <row r="128" spans="1:33" s="5" customFormat="1" ht="14.25" customHeight="1" x14ac:dyDescent="0.2">
      <c r="A128" s="180"/>
      <c r="B128" s="163"/>
      <c r="C128" s="180"/>
      <c r="D128" s="216"/>
      <c r="E128" s="216"/>
      <c r="F128" s="103">
        <v>42917</v>
      </c>
      <c r="G128" s="103">
        <v>43100</v>
      </c>
      <c r="H128" s="208"/>
      <c r="I128" s="100"/>
      <c r="J128" s="11" t="s">
        <v>25</v>
      </c>
      <c r="K128" s="11"/>
      <c r="L128" s="68">
        <v>115.84</v>
      </c>
      <c r="M128" s="11">
        <v>37.340000000000003</v>
      </c>
      <c r="N128" s="11">
        <v>1308.5999999999999</v>
      </c>
      <c r="O128" s="218"/>
      <c r="P128" s="206"/>
      <c r="Q128" s="206"/>
      <c r="R128" s="206"/>
      <c r="AB128" s="93"/>
      <c r="AG128" s="93"/>
    </row>
    <row r="129" spans="1:33" s="5" customFormat="1" ht="14.25" customHeight="1" x14ac:dyDescent="0.2">
      <c r="A129" s="180"/>
      <c r="B129" s="161" t="s">
        <v>676</v>
      </c>
      <c r="C129" s="180"/>
      <c r="D129" s="157">
        <v>42723</v>
      </c>
      <c r="E129" s="157" t="s">
        <v>690</v>
      </c>
      <c r="F129" s="103">
        <v>42736</v>
      </c>
      <c r="G129" s="103">
        <v>42916</v>
      </c>
      <c r="H129" s="208"/>
      <c r="I129" s="100"/>
      <c r="J129" s="11"/>
      <c r="K129" s="11"/>
      <c r="L129" s="68">
        <f t="shared" si="43"/>
        <v>111.5098</v>
      </c>
      <c r="M129" s="11">
        <v>54.91</v>
      </c>
      <c r="N129" s="11">
        <v>943.33</v>
      </c>
      <c r="O129" s="217" t="s">
        <v>802</v>
      </c>
      <c r="P129" s="205"/>
      <c r="Q129" s="205">
        <f t="shared" si="49"/>
        <v>1.0339898376644925</v>
      </c>
      <c r="R129" s="205">
        <f>L130/((K122*0.06)*1.18)</f>
        <v>0.94917124590341651</v>
      </c>
      <c r="AB129" s="93"/>
      <c r="AG129" s="93"/>
    </row>
    <row r="130" spans="1:33" s="5" customFormat="1" ht="24" customHeight="1" x14ac:dyDescent="0.2">
      <c r="A130" s="180"/>
      <c r="B130" s="162"/>
      <c r="C130" s="180"/>
      <c r="D130" s="216"/>
      <c r="E130" s="216"/>
      <c r="F130" s="103">
        <v>42917</v>
      </c>
      <c r="G130" s="103">
        <v>43100</v>
      </c>
      <c r="H130" s="208"/>
      <c r="I130" s="100"/>
      <c r="J130" s="11"/>
      <c r="K130" s="11"/>
      <c r="L130" s="68">
        <f t="shared" si="43"/>
        <v>115.30000000000001</v>
      </c>
      <c r="M130" s="11">
        <v>56.77</v>
      </c>
      <c r="N130" s="11">
        <v>975.5</v>
      </c>
      <c r="O130" s="218"/>
      <c r="P130" s="206"/>
      <c r="Q130" s="206"/>
      <c r="R130" s="206"/>
      <c r="AB130" s="93"/>
      <c r="AG130" s="93"/>
    </row>
    <row r="131" spans="1:33" s="5" customFormat="1" ht="14.25" customHeight="1" x14ac:dyDescent="0.2">
      <c r="A131" s="161" t="s">
        <v>53</v>
      </c>
      <c r="B131" s="161" t="s">
        <v>346</v>
      </c>
      <c r="C131" s="161" t="s">
        <v>476</v>
      </c>
      <c r="D131" s="157">
        <v>42723</v>
      </c>
      <c r="E131" s="157" t="s">
        <v>747</v>
      </c>
      <c r="F131" s="103">
        <v>42736</v>
      </c>
      <c r="G131" s="103">
        <v>42916</v>
      </c>
      <c r="H131" s="157"/>
      <c r="I131" s="99">
        <f t="shared" ref="I131:I132" si="51">K131*0.06+J131</f>
        <v>150.50639999999999</v>
      </c>
      <c r="J131" s="60">
        <v>36.06</v>
      </c>
      <c r="K131" s="60">
        <v>1907.44</v>
      </c>
      <c r="L131" s="11"/>
      <c r="M131" s="11"/>
      <c r="N131" s="11"/>
      <c r="O131" s="217"/>
      <c r="P131" s="205">
        <f t="shared" si="41"/>
        <v>1.0269702816624409</v>
      </c>
      <c r="Q131" s="205"/>
      <c r="R131" s="205"/>
      <c r="AB131" s="93"/>
      <c r="AG131" s="93"/>
    </row>
    <row r="132" spans="1:33" s="5" customFormat="1" ht="14.25" customHeight="1" x14ac:dyDescent="0.2">
      <c r="A132" s="162"/>
      <c r="B132" s="162"/>
      <c r="C132" s="162"/>
      <c r="D132" s="158"/>
      <c r="E132" s="158"/>
      <c r="F132" s="103">
        <v>42917</v>
      </c>
      <c r="G132" s="103">
        <v>43100</v>
      </c>
      <c r="H132" s="158"/>
      <c r="I132" s="99">
        <f t="shared" si="51"/>
        <v>154.56559999999999</v>
      </c>
      <c r="J132" s="60">
        <v>37.28</v>
      </c>
      <c r="K132" s="60">
        <v>1954.76</v>
      </c>
      <c r="L132" s="11"/>
      <c r="M132" s="11"/>
      <c r="N132" s="11"/>
      <c r="O132" s="218"/>
      <c r="P132" s="206"/>
      <c r="Q132" s="206"/>
      <c r="R132" s="206"/>
      <c r="AB132" s="93"/>
      <c r="AG132" s="93"/>
    </row>
    <row r="133" spans="1:33" s="12" customFormat="1" ht="14.25" customHeight="1" x14ac:dyDescent="0.2">
      <c r="A133" s="162"/>
      <c r="B133" s="162"/>
      <c r="C133" s="162"/>
      <c r="D133" s="157">
        <v>42723</v>
      </c>
      <c r="E133" s="157" t="s">
        <v>748</v>
      </c>
      <c r="F133" s="103">
        <v>42736</v>
      </c>
      <c r="G133" s="103">
        <v>42916</v>
      </c>
      <c r="H133" s="157"/>
      <c r="I133" s="99"/>
      <c r="J133" s="60"/>
      <c r="K133" s="60"/>
      <c r="L133" s="11">
        <v>119.75</v>
      </c>
      <c r="M133" s="11">
        <v>29.21</v>
      </c>
      <c r="N133" s="11">
        <v>1508.93</v>
      </c>
      <c r="O133" s="217"/>
      <c r="P133" s="205"/>
      <c r="Q133" s="205">
        <f t="shared" si="26"/>
        <v>1.0339874739039665</v>
      </c>
      <c r="R133" s="205">
        <f t="shared" ref="R133:R137" si="52">L134/((K132*0.06+J132)*1.18)</f>
        <v>0.6788845861552022</v>
      </c>
      <c r="AB133" s="95"/>
      <c r="AG133" s="95"/>
    </row>
    <row r="134" spans="1:33" s="12" customFormat="1" ht="14.25" customHeight="1" x14ac:dyDescent="0.2">
      <c r="A134" s="163"/>
      <c r="B134" s="163"/>
      <c r="C134" s="163"/>
      <c r="D134" s="158"/>
      <c r="E134" s="158"/>
      <c r="F134" s="103">
        <v>42917</v>
      </c>
      <c r="G134" s="103">
        <v>43100</v>
      </c>
      <c r="H134" s="158"/>
      <c r="I134" s="99"/>
      <c r="J134" s="101"/>
      <c r="K134" s="101"/>
      <c r="L134" s="11">
        <v>123.82</v>
      </c>
      <c r="M134" s="11">
        <v>29.86</v>
      </c>
      <c r="N134" s="11">
        <v>1565.93</v>
      </c>
      <c r="O134" s="218"/>
      <c r="P134" s="206"/>
      <c r="Q134" s="206"/>
      <c r="R134" s="206"/>
      <c r="AB134" s="95"/>
      <c r="AG134" s="95"/>
    </row>
    <row r="135" spans="1:33" s="5" customFormat="1" ht="14.25" customHeight="1" x14ac:dyDescent="0.2">
      <c r="A135" s="161" t="s">
        <v>53</v>
      </c>
      <c r="B135" s="161" t="s">
        <v>416</v>
      </c>
      <c r="C135" s="161" t="s">
        <v>476</v>
      </c>
      <c r="D135" s="157">
        <v>42723</v>
      </c>
      <c r="E135" s="157" t="s">
        <v>747</v>
      </c>
      <c r="F135" s="103">
        <v>42736</v>
      </c>
      <c r="G135" s="103">
        <v>42916</v>
      </c>
      <c r="H135" s="157"/>
      <c r="I135" s="99">
        <f>K135*0.06+J135</f>
        <v>150.50639999999999</v>
      </c>
      <c r="J135" s="60">
        <v>36.06</v>
      </c>
      <c r="K135" s="60">
        <v>1907.44</v>
      </c>
      <c r="L135" s="11"/>
      <c r="M135" s="11"/>
      <c r="N135" s="11"/>
      <c r="O135" s="217"/>
      <c r="P135" s="205">
        <f t="shared" si="41"/>
        <v>1.0269702816624409</v>
      </c>
      <c r="Q135" s="205"/>
      <c r="R135" s="205"/>
      <c r="AB135" s="93"/>
      <c r="AG135" s="93"/>
    </row>
    <row r="136" spans="1:33" s="5" customFormat="1" ht="14.25" customHeight="1" x14ac:dyDescent="0.2">
      <c r="A136" s="162" t="s">
        <v>53</v>
      </c>
      <c r="B136" s="162"/>
      <c r="C136" s="162"/>
      <c r="D136" s="158"/>
      <c r="E136" s="158"/>
      <c r="F136" s="103">
        <v>42917</v>
      </c>
      <c r="G136" s="103">
        <v>43100</v>
      </c>
      <c r="H136" s="158"/>
      <c r="I136" s="99">
        <f t="shared" ref="I136" si="53">K136*0.06+J136</f>
        <v>154.56559999999999</v>
      </c>
      <c r="J136" s="60">
        <v>37.28</v>
      </c>
      <c r="K136" s="60">
        <v>1954.76</v>
      </c>
      <c r="L136" s="11"/>
      <c r="M136" s="11"/>
      <c r="N136" s="11"/>
      <c r="O136" s="218"/>
      <c r="P136" s="206"/>
      <c r="Q136" s="206"/>
      <c r="R136" s="206"/>
      <c r="AB136" s="93"/>
      <c r="AG136" s="93"/>
    </row>
    <row r="137" spans="1:33" s="12" customFormat="1" ht="14.25" customHeight="1" x14ac:dyDescent="0.2">
      <c r="A137" s="162"/>
      <c r="B137" s="162"/>
      <c r="C137" s="162"/>
      <c r="D137" s="157">
        <v>42723</v>
      </c>
      <c r="E137" s="157" t="s">
        <v>748</v>
      </c>
      <c r="F137" s="103">
        <v>42736</v>
      </c>
      <c r="G137" s="103">
        <v>42916</v>
      </c>
      <c r="H137" s="157"/>
      <c r="I137" s="99"/>
      <c r="J137" s="60"/>
      <c r="K137" s="60"/>
      <c r="L137" s="11">
        <v>110.65</v>
      </c>
      <c r="M137" s="11">
        <v>26.99</v>
      </c>
      <c r="N137" s="11">
        <v>1394.26</v>
      </c>
      <c r="O137" s="217"/>
      <c r="P137" s="205"/>
      <c r="Q137" s="205">
        <f t="shared" si="26"/>
        <v>1.0339810212381382</v>
      </c>
      <c r="R137" s="205">
        <f t="shared" si="52"/>
        <v>0.62729111211449429</v>
      </c>
      <c r="AB137" s="95"/>
      <c r="AG137" s="95"/>
    </row>
    <row r="138" spans="1:33" s="12" customFormat="1" ht="14.25" customHeight="1" x14ac:dyDescent="0.2">
      <c r="A138" s="163"/>
      <c r="B138" s="163"/>
      <c r="C138" s="163"/>
      <c r="D138" s="158"/>
      <c r="E138" s="158"/>
      <c r="F138" s="103">
        <v>42917</v>
      </c>
      <c r="G138" s="103">
        <v>43100</v>
      </c>
      <c r="H138" s="158"/>
      <c r="I138" s="99"/>
      <c r="J138" s="101"/>
      <c r="K138" s="101"/>
      <c r="L138" s="11">
        <v>114.41</v>
      </c>
      <c r="M138" s="11">
        <v>27.59</v>
      </c>
      <c r="N138" s="11">
        <v>1446.92</v>
      </c>
      <c r="O138" s="218"/>
      <c r="P138" s="206"/>
      <c r="Q138" s="206"/>
      <c r="R138" s="206"/>
      <c r="AB138" s="95"/>
      <c r="AG138" s="95"/>
    </row>
    <row r="139" spans="1:33" s="12" customFormat="1" ht="14.25" customHeight="1" x14ac:dyDescent="0.2">
      <c r="A139" s="161" t="s">
        <v>53</v>
      </c>
      <c r="B139" s="161" t="s">
        <v>639</v>
      </c>
      <c r="C139" s="161" t="s">
        <v>358</v>
      </c>
      <c r="D139" s="157">
        <v>42723</v>
      </c>
      <c r="E139" s="157" t="s">
        <v>784</v>
      </c>
      <c r="F139" s="103">
        <v>42736</v>
      </c>
      <c r="G139" s="103">
        <v>42916</v>
      </c>
      <c r="H139" s="106"/>
      <c r="I139" s="100">
        <v>215.76999999999998</v>
      </c>
      <c r="J139" s="11">
        <v>65.709999999999994</v>
      </c>
      <c r="K139" s="11">
        <v>2501</v>
      </c>
      <c r="L139" s="68">
        <f t="shared" ref="L139:L158" si="54">N139*0.06+M139</f>
        <v>0</v>
      </c>
      <c r="M139" s="11"/>
      <c r="N139" s="11"/>
      <c r="O139" s="26"/>
      <c r="P139" s="205">
        <f t="shared" ref="P139:P155" si="55">(K140*0.06+J140)/(K139*0.06+J139)</f>
        <v>1.0312378922000278</v>
      </c>
      <c r="Q139" s="205"/>
      <c r="R139" s="205"/>
      <c r="AB139" s="95"/>
      <c r="AG139" s="95"/>
    </row>
    <row r="140" spans="1:33" s="12" customFormat="1" ht="14.25" customHeight="1" x14ac:dyDescent="0.2">
      <c r="A140" s="162" t="s">
        <v>53</v>
      </c>
      <c r="B140" s="162"/>
      <c r="C140" s="162" t="s">
        <v>358</v>
      </c>
      <c r="D140" s="216"/>
      <c r="E140" s="216"/>
      <c r="F140" s="103">
        <v>42917</v>
      </c>
      <c r="G140" s="103">
        <v>43100</v>
      </c>
      <c r="H140" s="106"/>
      <c r="I140" s="100">
        <v>222.5102</v>
      </c>
      <c r="J140" s="11">
        <v>67.94</v>
      </c>
      <c r="K140" s="11">
        <v>2576.17</v>
      </c>
      <c r="L140" s="68">
        <f t="shared" si="54"/>
        <v>0</v>
      </c>
      <c r="M140" s="11"/>
      <c r="N140" s="11"/>
      <c r="O140" s="26"/>
      <c r="P140" s="206"/>
      <c r="Q140" s="206"/>
      <c r="R140" s="206"/>
      <c r="AB140" s="95"/>
      <c r="AG140" s="95"/>
    </row>
    <row r="141" spans="1:33" s="12" customFormat="1" ht="14.25" customHeight="1" x14ac:dyDescent="0.2">
      <c r="A141" s="162"/>
      <c r="B141" s="162"/>
      <c r="C141" s="162"/>
      <c r="D141" s="157">
        <v>42723</v>
      </c>
      <c r="E141" s="157" t="s">
        <v>690</v>
      </c>
      <c r="F141" s="103">
        <v>42736</v>
      </c>
      <c r="G141" s="103">
        <v>42916</v>
      </c>
      <c r="H141" s="106"/>
      <c r="I141" s="100"/>
      <c r="J141" s="11"/>
      <c r="K141" s="11"/>
      <c r="L141" s="68">
        <f t="shared" si="54"/>
        <v>111.50879999999999</v>
      </c>
      <c r="M141" s="11">
        <v>35.94</v>
      </c>
      <c r="N141" s="11">
        <v>1259.48</v>
      </c>
      <c r="O141" s="26"/>
      <c r="P141" s="205"/>
      <c r="Q141" s="205">
        <f t="shared" ref="Q141:Q157" si="56">L142/L141</f>
        <v>1.0359541130386123</v>
      </c>
      <c r="R141" s="205">
        <f t="shared" ref="R141:R149" si="57">L142/((K140*0.06+J140)*1.18)</f>
        <v>0.43996459564321788</v>
      </c>
      <c r="AB141" s="95"/>
      <c r="AG141" s="95"/>
    </row>
    <row r="142" spans="1:33" s="12" customFormat="1" ht="14.25" customHeight="1" x14ac:dyDescent="0.2">
      <c r="A142" s="163"/>
      <c r="B142" s="163"/>
      <c r="C142" s="163"/>
      <c r="D142" s="216"/>
      <c r="E142" s="216"/>
      <c r="F142" s="103">
        <v>42917</v>
      </c>
      <c r="G142" s="103">
        <v>43100</v>
      </c>
      <c r="H142" s="106"/>
      <c r="I142" s="100"/>
      <c r="J142" s="11"/>
      <c r="K142" s="11"/>
      <c r="L142" s="68">
        <f t="shared" si="54"/>
        <v>115.518</v>
      </c>
      <c r="M142" s="11">
        <v>37.380000000000003</v>
      </c>
      <c r="N142" s="11">
        <v>1302.3</v>
      </c>
      <c r="O142" s="26"/>
      <c r="P142" s="206"/>
      <c r="Q142" s="206"/>
      <c r="R142" s="206"/>
      <c r="AB142" s="95"/>
      <c r="AG142" s="95"/>
    </row>
    <row r="143" spans="1:33" s="5" customFormat="1" ht="18" customHeight="1" x14ac:dyDescent="0.2">
      <c r="A143" s="161" t="s">
        <v>53</v>
      </c>
      <c r="B143" s="161" t="s">
        <v>638</v>
      </c>
      <c r="C143" s="161" t="s">
        <v>358</v>
      </c>
      <c r="D143" s="157">
        <v>42723</v>
      </c>
      <c r="E143" s="157" t="s">
        <v>784</v>
      </c>
      <c r="F143" s="103">
        <v>42736</v>
      </c>
      <c r="G143" s="103">
        <v>42916</v>
      </c>
      <c r="H143" s="157"/>
      <c r="I143" s="100">
        <f t="shared" ref="I143:I156" si="58">K143*0.06+J143</f>
        <v>215.76999999999998</v>
      </c>
      <c r="J143" s="11">
        <v>65.709999999999994</v>
      </c>
      <c r="K143" s="11">
        <v>2501</v>
      </c>
      <c r="L143" s="68">
        <f t="shared" si="54"/>
        <v>0</v>
      </c>
      <c r="M143" s="11"/>
      <c r="N143" s="11"/>
      <c r="O143" s="26"/>
      <c r="P143" s="205">
        <f t="shared" si="55"/>
        <v>1.0312378922000278</v>
      </c>
      <c r="Q143" s="205"/>
      <c r="R143" s="205"/>
      <c r="AB143" s="93"/>
      <c r="AG143" s="93"/>
    </row>
    <row r="144" spans="1:33" s="5" customFormat="1" ht="17.25" customHeight="1" x14ac:dyDescent="0.2">
      <c r="A144" s="162" t="s">
        <v>53</v>
      </c>
      <c r="B144" s="162"/>
      <c r="C144" s="162" t="s">
        <v>358</v>
      </c>
      <c r="D144" s="216"/>
      <c r="E144" s="216"/>
      <c r="F144" s="103">
        <v>42917</v>
      </c>
      <c r="G144" s="103">
        <v>43100</v>
      </c>
      <c r="H144" s="158"/>
      <c r="I144" s="100">
        <f t="shared" si="58"/>
        <v>222.5102</v>
      </c>
      <c r="J144" s="11">
        <v>67.94</v>
      </c>
      <c r="K144" s="11">
        <v>2576.17</v>
      </c>
      <c r="L144" s="68">
        <f t="shared" si="54"/>
        <v>0</v>
      </c>
      <c r="M144" s="11"/>
      <c r="N144" s="11"/>
      <c r="O144" s="26"/>
      <c r="P144" s="206"/>
      <c r="Q144" s="206"/>
      <c r="R144" s="206"/>
      <c r="AB144" s="93"/>
      <c r="AG144" s="93"/>
    </row>
    <row r="145" spans="1:33" s="5" customFormat="1" ht="16.5" customHeight="1" x14ac:dyDescent="0.2">
      <c r="A145" s="162"/>
      <c r="B145" s="162"/>
      <c r="C145" s="162"/>
      <c r="D145" s="157">
        <v>42723</v>
      </c>
      <c r="E145" s="157" t="s">
        <v>690</v>
      </c>
      <c r="F145" s="103">
        <v>42736</v>
      </c>
      <c r="G145" s="103">
        <v>42916</v>
      </c>
      <c r="H145" s="157"/>
      <c r="I145" s="100"/>
      <c r="J145" s="11"/>
      <c r="K145" s="11"/>
      <c r="L145" s="68">
        <f t="shared" si="54"/>
        <v>148.6054</v>
      </c>
      <c r="M145" s="11">
        <v>39.85</v>
      </c>
      <c r="N145" s="11">
        <v>1812.59</v>
      </c>
      <c r="O145" s="26"/>
      <c r="P145" s="205"/>
      <c r="Q145" s="205">
        <f t="shared" si="56"/>
        <v>1.0340122229744007</v>
      </c>
      <c r="R145" s="205">
        <f t="shared" si="57"/>
        <v>0.58523236009641544</v>
      </c>
      <c r="AB145" s="93"/>
      <c r="AG145" s="93"/>
    </row>
    <row r="146" spans="1:33" s="5" customFormat="1" ht="14.25" customHeight="1" x14ac:dyDescent="0.2">
      <c r="A146" s="163"/>
      <c r="B146" s="163"/>
      <c r="C146" s="163"/>
      <c r="D146" s="216"/>
      <c r="E146" s="216"/>
      <c r="F146" s="103">
        <v>42917</v>
      </c>
      <c r="G146" s="103">
        <v>43100</v>
      </c>
      <c r="H146" s="158"/>
      <c r="I146" s="100"/>
      <c r="J146" s="11"/>
      <c r="K146" s="11"/>
      <c r="L146" s="68">
        <f t="shared" si="54"/>
        <v>153.65979999999999</v>
      </c>
      <c r="M146" s="11">
        <v>41.2</v>
      </c>
      <c r="N146" s="11">
        <v>1874.33</v>
      </c>
      <c r="O146" s="26"/>
      <c r="P146" s="206"/>
      <c r="Q146" s="206"/>
      <c r="R146" s="206"/>
      <c r="AB146" s="93"/>
      <c r="AG146" s="93"/>
    </row>
    <row r="147" spans="1:33" s="5" customFormat="1" ht="14.25" customHeight="1" x14ac:dyDescent="0.2">
      <c r="A147" s="161" t="s">
        <v>53</v>
      </c>
      <c r="B147" s="161" t="s">
        <v>377</v>
      </c>
      <c r="C147" s="161" t="s">
        <v>637</v>
      </c>
      <c r="D147" s="157">
        <v>42723</v>
      </c>
      <c r="E147" s="157" t="s">
        <v>784</v>
      </c>
      <c r="F147" s="103">
        <v>42736</v>
      </c>
      <c r="G147" s="103">
        <v>42916</v>
      </c>
      <c r="H147" s="157"/>
      <c r="I147" s="100">
        <f t="shared" si="58"/>
        <v>214.0104</v>
      </c>
      <c r="J147" s="11">
        <v>37.799999999999997</v>
      </c>
      <c r="K147" s="11">
        <v>2936.84</v>
      </c>
      <c r="L147" s="68">
        <f t="shared" si="54"/>
        <v>0</v>
      </c>
      <c r="M147" s="11"/>
      <c r="N147" s="11"/>
      <c r="O147" s="225" t="s">
        <v>78</v>
      </c>
      <c r="P147" s="205">
        <f t="shared" si="55"/>
        <v>1.002009248148688</v>
      </c>
      <c r="Q147" s="205"/>
      <c r="R147" s="205"/>
      <c r="AB147" s="93"/>
      <c r="AG147" s="93"/>
    </row>
    <row r="148" spans="1:33" s="5" customFormat="1" ht="14.25" customHeight="1" x14ac:dyDescent="0.2">
      <c r="A148" s="162" t="s">
        <v>53</v>
      </c>
      <c r="B148" s="162"/>
      <c r="C148" s="162" t="s">
        <v>358</v>
      </c>
      <c r="D148" s="216"/>
      <c r="E148" s="216"/>
      <c r="F148" s="103">
        <v>42917</v>
      </c>
      <c r="G148" s="103">
        <v>43100</v>
      </c>
      <c r="H148" s="158"/>
      <c r="I148" s="100">
        <f t="shared" si="58"/>
        <v>214.44039999999998</v>
      </c>
      <c r="J148" s="11">
        <v>38.229999999999997</v>
      </c>
      <c r="K148" s="11">
        <v>2936.84</v>
      </c>
      <c r="L148" s="68">
        <f t="shared" si="54"/>
        <v>0</v>
      </c>
      <c r="M148" s="11"/>
      <c r="N148" s="11"/>
      <c r="O148" s="226"/>
      <c r="P148" s="206"/>
      <c r="Q148" s="206"/>
      <c r="R148" s="206"/>
      <c r="AB148" s="93"/>
      <c r="AG148" s="93"/>
    </row>
    <row r="149" spans="1:33" s="5" customFormat="1" x14ac:dyDescent="0.2">
      <c r="A149" s="162"/>
      <c r="B149" s="162"/>
      <c r="C149" s="162"/>
      <c r="D149" s="157">
        <v>42723</v>
      </c>
      <c r="E149" s="157" t="s">
        <v>690</v>
      </c>
      <c r="F149" s="103">
        <v>42736</v>
      </c>
      <c r="G149" s="103">
        <v>42916</v>
      </c>
      <c r="H149" s="157"/>
      <c r="I149" s="100"/>
      <c r="J149" s="11"/>
      <c r="K149" s="11"/>
      <c r="L149" s="68">
        <f t="shared" si="54"/>
        <v>117.75020000000001</v>
      </c>
      <c r="M149" s="11">
        <v>15.86</v>
      </c>
      <c r="N149" s="11">
        <v>1698.17</v>
      </c>
      <c r="O149" s="225" t="s">
        <v>78</v>
      </c>
      <c r="P149" s="205"/>
      <c r="Q149" s="205">
        <f t="shared" si="56"/>
        <v>1.0339668212877768</v>
      </c>
      <c r="R149" s="205">
        <f t="shared" si="57"/>
        <v>0.48114905871360758</v>
      </c>
      <c r="AB149" s="93"/>
      <c r="AG149" s="93"/>
    </row>
    <row r="150" spans="1:33" s="5" customFormat="1" x14ac:dyDescent="0.2">
      <c r="A150" s="163"/>
      <c r="B150" s="163"/>
      <c r="C150" s="163"/>
      <c r="D150" s="216"/>
      <c r="E150" s="216"/>
      <c r="F150" s="103">
        <v>42917</v>
      </c>
      <c r="G150" s="103">
        <v>43100</v>
      </c>
      <c r="H150" s="158"/>
      <c r="I150" s="100"/>
      <c r="J150" s="11"/>
      <c r="K150" s="11"/>
      <c r="L150" s="68">
        <f t="shared" si="54"/>
        <v>121.74979999999999</v>
      </c>
      <c r="M150" s="11">
        <v>16.399999999999999</v>
      </c>
      <c r="N150" s="11">
        <v>1755.83</v>
      </c>
      <c r="O150" s="226"/>
      <c r="P150" s="206"/>
      <c r="Q150" s="206"/>
      <c r="R150" s="206"/>
      <c r="AB150" s="93"/>
      <c r="AG150" s="93"/>
    </row>
    <row r="151" spans="1:33" s="5" customFormat="1" ht="14.25" customHeight="1" x14ac:dyDescent="0.2">
      <c r="A151" s="161" t="s">
        <v>53</v>
      </c>
      <c r="B151" s="161" t="s">
        <v>377</v>
      </c>
      <c r="C151" s="161" t="s">
        <v>417</v>
      </c>
      <c r="D151" s="157">
        <v>42356</v>
      </c>
      <c r="E151" s="157" t="s">
        <v>673</v>
      </c>
      <c r="F151" s="103">
        <v>42736</v>
      </c>
      <c r="G151" s="103">
        <v>42916</v>
      </c>
      <c r="H151" s="157"/>
      <c r="I151" s="100">
        <f t="shared" si="58"/>
        <v>132.214</v>
      </c>
      <c r="J151" s="11">
        <v>25.57</v>
      </c>
      <c r="K151" s="11">
        <v>1777.4</v>
      </c>
      <c r="L151" s="68">
        <f t="shared" si="54"/>
        <v>0</v>
      </c>
      <c r="M151" s="11"/>
      <c r="N151" s="11"/>
      <c r="O151" s="217"/>
      <c r="P151" s="205">
        <f t="shared" si="55"/>
        <v>1.0085588515588364</v>
      </c>
      <c r="Q151" s="205"/>
      <c r="R151" s="205"/>
      <c r="AB151" s="93"/>
      <c r="AG151" s="93"/>
    </row>
    <row r="152" spans="1:33" s="5" customFormat="1" ht="14.25" customHeight="1" x14ac:dyDescent="0.2">
      <c r="A152" s="162"/>
      <c r="B152" s="162"/>
      <c r="C152" s="162"/>
      <c r="D152" s="216"/>
      <c r="E152" s="216"/>
      <c r="F152" s="103">
        <v>42917</v>
      </c>
      <c r="G152" s="103">
        <v>43100</v>
      </c>
      <c r="H152" s="158"/>
      <c r="I152" s="100">
        <f t="shared" si="58"/>
        <v>133.34559999999999</v>
      </c>
      <c r="J152" s="11">
        <v>25.57</v>
      </c>
      <c r="K152" s="11">
        <v>1796.26</v>
      </c>
      <c r="L152" s="68">
        <f t="shared" si="54"/>
        <v>0</v>
      </c>
      <c r="M152" s="11"/>
      <c r="N152" s="11"/>
      <c r="O152" s="218"/>
      <c r="P152" s="206"/>
      <c r="Q152" s="206"/>
      <c r="R152" s="206"/>
      <c r="AB152" s="93"/>
      <c r="AG152" s="93"/>
    </row>
    <row r="153" spans="1:33" s="5" customFormat="1" ht="14.25" customHeight="1" x14ac:dyDescent="0.2">
      <c r="A153" s="162"/>
      <c r="B153" s="162"/>
      <c r="C153" s="162"/>
      <c r="D153" s="157">
        <v>42723</v>
      </c>
      <c r="E153" s="157" t="s">
        <v>690</v>
      </c>
      <c r="F153" s="103">
        <v>42736</v>
      </c>
      <c r="G153" s="103">
        <v>42916</v>
      </c>
      <c r="H153" s="157"/>
      <c r="I153" s="100"/>
      <c r="J153" s="11"/>
      <c r="K153" s="11"/>
      <c r="L153" s="68">
        <f t="shared" si="54"/>
        <v>117.74979999999999</v>
      </c>
      <c r="M153" s="11">
        <v>22.87</v>
      </c>
      <c r="N153" s="11">
        <v>1581.33</v>
      </c>
      <c r="O153" s="209"/>
      <c r="P153" s="205"/>
      <c r="Q153" s="205">
        <f t="shared" si="56"/>
        <v>1.0339720322242587</v>
      </c>
      <c r="R153" s="205">
        <f>L154/((K152*0.06+J152)*1.18)</f>
        <v>0.77376355951523657</v>
      </c>
      <c r="AB153" s="93"/>
      <c r="AG153" s="93"/>
    </row>
    <row r="154" spans="1:33" s="5" customFormat="1" ht="14.25" customHeight="1" x14ac:dyDescent="0.2">
      <c r="A154" s="163"/>
      <c r="B154" s="163"/>
      <c r="C154" s="163"/>
      <c r="D154" s="216"/>
      <c r="E154" s="216"/>
      <c r="F154" s="103">
        <v>42917</v>
      </c>
      <c r="G154" s="103">
        <v>43100</v>
      </c>
      <c r="H154" s="158"/>
      <c r="I154" s="100"/>
      <c r="J154" s="11"/>
      <c r="K154" s="11"/>
      <c r="L154" s="68">
        <f t="shared" si="54"/>
        <v>121.75</v>
      </c>
      <c r="M154" s="11">
        <v>23.65</v>
      </c>
      <c r="N154" s="11">
        <v>1635</v>
      </c>
      <c r="O154" s="210"/>
      <c r="P154" s="206"/>
      <c r="Q154" s="206"/>
      <c r="R154" s="206"/>
      <c r="AB154" s="93"/>
      <c r="AG154" s="93"/>
    </row>
    <row r="155" spans="1:33" s="5" customFormat="1" x14ac:dyDescent="0.2">
      <c r="A155" s="161" t="s">
        <v>53</v>
      </c>
      <c r="B155" s="161" t="s">
        <v>367</v>
      </c>
      <c r="C155" s="161" t="s">
        <v>358</v>
      </c>
      <c r="D155" s="157">
        <v>42723</v>
      </c>
      <c r="E155" s="157" t="s">
        <v>784</v>
      </c>
      <c r="F155" s="103">
        <v>42736</v>
      </c>
      <c r="G155" s="103">
        <v>42916</v>
      </c>
      <c r="H155" s="157"/>
      <c r="I155" s="100">
        <f t="shared" si="58"/>
        <v>288.52999999999997</v>
      </c>
      <c r="J155" s="11">
        <v>42.41</v>
      </c>
      <c r="K155" s="11">
        <v>4102</v>
      </c>
      <c r="L155" s="68">
        <f t="shared" si="54"/>
        <v>0</v>
      </c>
      <c r="M155" s="11"/>
      <c r="N155" s="11"/>
      <c r="O155" s="217"/>
      <c r="P155" s="205">
        <f t="shared" si="55"/>
        <v>1.0300932312064606</v>
      </c>
      <c r="Q155" s="205"/>
      <c r="R155" s="205"/>
      <c r="AB155" s="93"/>
      <c r="AG155" s="93"/>
    </row>
    <row r="156" spans="1:33" s="5" customFormat="1" x14ac:dyDescent="0.2">
      <c r="A156" s="162" t="s">
        <v>53</v>
      </c>
      <c r="B156" s="162"/>
      <c r="C156" s="162" t="s">
        <v>358</v>
      </c>
      <c r="D156" s="216"/>
      <c r="E156" s="216"/>
      <c r="F156" s="103">
        <v>42917</v>
      </c>
      <c r="G156" s="103">
        <v>43100</v>
      </c>
      <c r="H156" s="158"/>
      <c r="I156" s="100">
        <f t="shared" si="58"/>
        <v>297.21280000000002</v>
      </c>
      <c r="J156" s="11">
        <v>44.17</v>
      </c>
      <c r="K156" s="11">
        <v>4217.38</v>
      </c>
      <c r="L156" s="68">
        <f t="shared" si="54"/>
        <v>0</v>
      </c>
      <c r="M156" s="11"/>
      <c r="N156" s="11"/>
      <c r="O156" s="218"/>
      <c r="P156" s="206"/>
      <c r="Q156" s="206"/>
      <c r="R156" s="206"/>
      <c r="AB156" s="93"/>
      <c r="AG156" s="93"/>
    </row>
    <row r="157" spans="1:33" s="5" customFormat="1" x14ac:dyDescent="0.2">
      <c r="A157" s="162"/>
      <c r="B157" s="162"/>
      <c r="C157" s="162"/>
      <c r="D157" s="157">
        <v>42723</v>
      </c>
      <c r="E157" s="157" t="s">
        <v>690</v>
      </c>
      <c r="F157" s="103">
        <v>42736</v>
      </c>
      <c r="G157" s="103">
        <v>42916</v>
      </c>
      <c r="H157" s="157"/>
      <c r="I157" s="100"/>
      <c r="J157" s="11"/>
      <c r="K157" s="11"/>
      <c r="L157" s="68">
        <f t="shared" si="54"/>
        <v>128.78</v>
      </c>
      <c r="M157" s="11">
        <v>12.26</v>
      </c>
      <c r="N157" s="11">
        <v>1942</v>
      </c>
      <c r="O157" s="217"/>
      <c r="P157" s="205"/>
      <c r="Q157" s="205">
        <f t="shared" si="56"/>
        <v>1.0340114924677746</v>
      </c>
      <c r="R157" s="205">
        <f>L158/((K156*0.06+J156)*1.18)</f>
        <v>0.37968572560508379</v>
      </c>
      <c r="AB157" s="93"/>
      <c r="AG157" s="93"/>
    </row>
    <row r="158" spans="1:33" s="5" customFormat="1" x14ac:dyDescent="0.2">
      <c r="A158" s="163"/>
      <c r="B158" s="163"/>
      <c r="C158" s="163"/>
      <c r="D158" s="216"/>
      <c r="E158" s="216"/>
      <c r="F158" s="103">
        <v>42917</v>
      </c>
      <c r="G158" s="103">
        <v>43100</v>
      </c>
      <c r="H158" s="158"/>
      <c r="I158" s="100"/>
      <c r="J158" s="11"/>
      <c r="K158" s="11"/>
      <c r="L158" s="68">
        <f t="shared" si="54"/>
        <v>133.16</v>
      </c>
      <c r="M158" s="11">
        <v>12.68</v>
      </c>
      <c r="N158" s="11">
        <v>2008</v>
      </c>
      <c r="O158" s="218"/>
      <c r="P158" s="206"/>
      <c r="Q158" s="206"/>
      <c r="R158" s="206"/>
      <c r="AB158" s="93"/>
      <c r="AG158" s="93"/>
    </row>
    <row r="159" spans="1:33" s="5" customFormat="1" x14ac:dyDescent="0.2">
      <c r="A159" s="161" t="s">
        <v>53</v>
      </c>
      <c r="B159" s="161" t="s">
        <v>365</v>
      </c>
      <c r="C159" s="161" t="s">
        <v>481</v>
      </c>
      <c r="D159" s="157">
        <v>42723</v>
      </c>
      <c r="E159" s="157" t="s">
        <v>817</v>
      </c>
      <c r="F159" s="132">
        <v>42736</v>
      </c>
      <c r="G159" s="132">
        <v>42916</v>
      </c>
      <c r="H159" s="157"/>
      <c r="I159" s="131">
        <f t="shared" ref="I159:I160" si="59">K159*0.06+J159</f>
        <v>152.57999999999998</v>
      </c>
      <c r="J159" s="11">
        <v>55.26</v>
      </c>
      <c r="K159" s="131">
        <v>1622</v>
      </c>
      <c r="L159" s="11"/>
      <c r="M159" s="11"/>
      <c r="N159" s="11"/>
      <c r="O159" s="209"/>
      <c r="P159" s="205">
        <f>(K160*0.06+J160)/(K159*0.06+J159)</f>
        <v>1.0254489448158344</v>
      </c>
      <c r="Q159" s="205"/>
      <c r="R159" s="205"/>
      <c r="AB159" s="93"/>
      <c r="AG159" s="93"/>
    </row>
    <row r="160" spans="1:33" s="5" customFormat="1" ht="51" x14ac:dyDescent="0.2">
      <c r="A160" s="162" t="s">
        <v>53</v>
      </c>
      <c r="B160" s="162" t="s">
        <v>95</v>
      </c>
      <c r="C160" s="162" t="s">
        <v>366</v>
      </c>
      <c r="D160" s="216"/>
      <c r="E160" s="216"/>
      <c r="F160" s="132">
        <v>42917</v>
      </c>
      <c r="G160" s="132" t="s">
        <v>905</v>
      </c>
      <c r="H160" s="158"/>
      <c r="I160" s="131">
        <f t="shared" si="59"/>
        <v>156.46299999999999</v>
      </c>
      <c r="J160" s="11">
        <v>56.2</v>
      </c>
      <c r="K160" s="131">
        <v>1671.05</v>
      </c>
      <c r="L160" s="11"/>
      <c r="M160" s="11"/>
      <c r="N160" s="11"/>
      <c r="O160" s="210"/>
      <c r="P160" s="206"/>
      <c r="Q160" s="206"/>
      <c r="R160" s="206"/>
      <c r="AB160" s="93"/>
      <c r="AG160" s="93"/>
    </row>
    <row r="161" spans="1:33" s="5" customFormat="1" x14ac:dyDescent="0.2">
      <c r="A161" s="162"/>
      <c r="B161" s="162"/>
      <c r="C161" s="162"/>
      <c r="D161" s="157">
        <v>42723</v>
      </c>
      <c r="E161" s="157" t="s">
        <v>690</v>
      </c>
      <c r="F161" s="132">
        <v>42736</v>
      </c>
      <c r="G161" s="132">
        <v>42916</v>
      </c>
      <c r="H161" s="157"/>
      <c r="I161" s="131"/>
      <c r="J161" s="11"/>
      <c r="K161" s="11"/>
      <c r="L161" s="11">
        <v>122.48</v>
      </c>
      <c r="M161" s="11">
        <v>36.04</v>
      </c>
      <c r="N161" s="11">
        <v>1440.67</v>
      </c>
      <c r="O161" s="209"/>
      <c r="P161" s="205"/>
      <c r="Q161" s="205">
        <f t="shared" ref="Q161" si="60">L162/L161</f>
        <v>1.0378837361201829</v>
      </c>
      <c r="R161" s="205">
        <f>L162/((K160*0.06+J160)*1.18)</f>
        <v>0.68852580839765343</v>
      </c>
      <c r="AB161" s="93"/>
      <c r="AG161" s="93"/>
    </row>
    <row r="162" spans="1:33" s="5" customFormat="1" ht="51" x14ac:dyDescent="0.2">
      <c r="A162" s="163"/>
      <c r="B162" s="163"/>
      <c r="C162" s="163"/>
      <c r="D162" s="216"/>
      <c r="E162" s="216"/>
      <c r="F162" s="132">
        <v>42917</v>
      </c>
      <c r="G162" s="132" t="s">
        <v>906</v>
      </c>
      <c r="H162" s="158"/>
      <c r="I162" s="131"/>
      <c r="J162" s="11"/>
      <c r="K162" s="11"/>
      <c r="L162" s="11">
        <v>127.12</v>
      </c>
      <c r="M162" s="11">
        <v>37.409999999999997</v>
      </c>
      <c r="N162" s="11">
        <v>1495.42</v>
      </c>
      <c r="O162" s="210"/>
      <c r="P162" s="206"/>
      <c r="Q162" s="206"/>
      <c r="R162" s="206"/>
      <c r="AB162" s="93"/>
      <c r="AG162" s="93"/>
    </row>
    <row r="163" spans="1:33" s="5" customFormat="1" ht="12.75" customHeight="1" x14ac:dyDescent="0.2">
      <c r="A163" s="161" t="s">
        <v>53</v>
      </c>
      <c r="B163" s="161" t="s">
        <v>365</v>
      </c>
      <c r="C163" s="161" t="s">
        <v>902</v>
      </c>
      <c r="D163" s="157">
        <v>42951</v>
      </c>
      <c r="E163" s="157" t="s">
        <v>898</v>
      </c>
      <c r="F163" s="157" t="s">
        <v>903</v>
      </c>
      <c r="G163" s="157">
        <v>43100</v>
      </c>
      <c r="H163" s="157"/>
      <c r="I163" s="168">
        <f>K163*0.06+J163</f>
        <v>169.13080000000002</v>
      </c>
      <c r="J163" s="168">
        <v>56.2</v>
      </c>
      <c r="K163" s="168">
        <v>1882.18</v>
      </c>
      <c r="L163" s="168"/>
      <c r="M163" s="168"/>
      <c r="N163" s="168"/>
      <c r="O163" s="209"/>
      <c r="P163" s="205">
        <f>(K164*0.06+J164)/(K163*0.06+J163)</f>
        <v>0.92510057304760562</v>
      </c>
      <c r="Q163" s="205"/>
      <c r="R163" s="205"/>
      <c r="AB163" s="93"/>
      <c r="AG163" s="93"/>
    </row>
    <row r="164" spans="1:33" s="5" customFormat="1" ht="39.75" customHeight="1" x14ac:dyDescent="0.2">
      <c r="A164" s="162" t="s">
        <v>53</v>
      </c>
      <c r="B164" s="162" t="s">
        <v>95</v>
      </c>
      <c r="C164" s="162"/>
      <c r="D164" s="216"/>
      <c r="E164" s="216"/>
      <c r="F164" s="158"/>
      <c r="G164" s="158"/>
      <c r="H164" s="158"/>
      <c r="I164" s="169"/>
      <c r="J164" s="169">
        <v>56.2</v>
      </c>
      <c r="K164" s="169">
        <v>1671.05</v>
      </c>
      <c r="L164" s="169"/>
      <c r="M164" s="169"/>
      <c r="N164" s="169"/>
      <c r="O164" s="210"/>
      <c r="P164" s="206"/>
      <c r="Q164" s="206"/>
      <c r="R164" s="206"/>
      <c r="AB164" s="93"/>
      <c r="AG164" s="93"/>
    </row>
    <row r="165" spans="1:33" s="5" customFormat="1" ht="9" customHeight="1" x14ac:dyDescent="0.2">
      <c r="A165" s="162"/>
      <c r="B165" s="162"/>
      <c r="C165" s="162"/>
      <c r="D165" s="157">
        <v>42951</v>
      </c>
      <c r="E165" s="157" t="s">
        <v>899</v>
      </c>
      <c r="F165" s="157" t="s">
        <v>904</v>
      </c>
      <c r="G165" s="157">
        <v>43100</v>
      </c>
      <c r="H165" s="157"/>
      <c r="I165" s="168"/>
      <c r="J165" s="168"/>
      <c r="K165" s="168"/>
      <c r="L165" s="168">
        <v>127.12</v>
      </c>
      <c r="M165" s="168">
        <v>37.409999999999997</v>
      </c>
      <c r="N165" s="168">
        <v>1495.42</v>
      </c>
      <c r="O165" s="209"/>
      <c r="P165" s="205"/>
      <c r="Q165" s="205">
        <f t="shared" ref="Q165" si="61">L166/L165</f>
        <v>1</v>
      </c>
      <c r="R165" s="205">
        <f>L166/((K164*0.06+J164)*1.18)</f>
        <v>0.68852580839765343</v>
      </c>
      <c r="AB165" s="93"/>
      <c r="AG165" s="93"/>
    </row>
    <row r="166" spans="1:33" s="5" customFormat="1" ht="257.25" customHeight="1" x14ac:dyDescent="0.2">
      <c r="A166" s="163"/>
      <c r="B166" s="163"/>
      <c r="C166" s="163" t="s">
        <v>366</v>
      </c>
      <c r="D166" s="216"/>
      <c r="E166" s="216"/>
      <c r="F166" s="158"/>
      <c r="G166" s="158"/>
      <c r="H166" s="158"/>
      <c r="I166" s="169"/>
      <c r="J166" s="169"/>
      <c r="K166" s="169"/>
      <c r="L166" s="169">
        <v>127.12</v>
      </c>
      <c r="M166" s="169">
        <v>37.409999999999997</v>
      </c>
      <c r="N166" s="169">
        <v>1495.42</v>
      </c>
      <c r="O166" s="210"/>
      <c r="P166" s="206"/>
      <c r="Q166" s="206"/>
      <c r="R166" s="206"/>
      <c r="AB166" s="93"/>
      <c r="AG166" s="93"/>
    </row>
    <row r="167" spans="1:33" s="5" customFormat="1" ht="12.75" customHeight="1" x14ac:dyDescent="0.2">
      <c r="A167" s="161" t="s">
        <v>53</v>
      </c>
      <c r="B167" s="161" t="s">
        <v>365</v>
      </c>
      <c r="C167" s="161" t="s">
        <v>901</v>
      </c>
      <c r="D167" s="157">
        <v>42951</v>
      </c>
      <c r="E167" s="157" t="s">
        <v>900</v>
      </c>
      <c r="F167" s="157" t="s">
        <v>903</v>
      </c>
      <c r="G167" s="157">
        <v>43100</v>
      </c>
      <c r="H167" s="157"/>
      <c r="I167" s="168">
        <f>K167*0.06+J167</f>
        <v>166.07740000000001</v>
      </c>
      <c r="J167" s="168">
        <v>56.2</v>
      </c>
      <c r="K167" s="168">
        <v>1831.29</v>
      </c>
      <c r="L167" s="168"/>
      <c r="M167" s="168"/>
      <c r="N167" s="168"/>
      <c r="O167" s="209"/>
      <c r="P167" s="205">
        <f>(K168*0.06+J168)/(K167*0.06+J167)</f>
        <v>0.94210892029860771</v>
      </c>
      <c r="Q167" s="205"/>
      <c r="R167" s="205"/>
      <c r="AB167" s="93"/>
      <c r="AG167" s="93"/>
    </row>
    <row r="168" spans="1:33" s="5" customFormat="1" ht="12.75" customHeight="1" x14ac:dyDescent="0.2">
      <c r="A168" s="162" t="s">
        <v>53</v>
      </c>
      <c r="B168" s="162" t="s">
        <v>95</v>
      </c>
      <c r="C168" s="162"/>
      <c r="D168" s="216"/>
      <c r="E168" s="216"/>
      <c r="F168" s="158"/>
      <c r="G168" s="158"/>
      <c r="H168" s="158"/>
      <c r="I168" s="169"/>
      <c r="J168" s="169">
        <v>56.2</v>
      </c>
      <c r="K168" s="169">
        <v>1671.05</v>
      </c>
      <c r="L168" s="169"/>
      <c r="M168" s="169"/>
      <c r="N168" s="169"/>
      <c r="O168" s="210"/>
      <c r="P168" s="206"/>
      <c r="Q168" s="206"/>
      <c r="R168" s="206"/>
      <c r="AB168" s="93"/>
      <c r="AG168" s="93"/>
    </row>
    <row r="169" spans="1:33" s="5" customFormat="1" ht="12.75" customHeight="1" x14ac:dyDescent="0.2">
      <c r="A169" s="162"/>
      <c r="B169" s="162"/>
      <c r="C169" s="162"/>
      <c r="D169" s="157">
        <v>42951</v>
      </c>
      <c r="E169" s="157" t="s">
        <v>899</v>
      </c>
      <c r="F169" s="157" t="s">
        <v>907</v>
      </c>
      <c r="G169" s="157">
        <v>43100</v>
      </c>
      <c r="H169" s="157"/>
      <c r="I169" s="168"/>
      <c r="J169" s="168"/>
      <c r="K169" s="168"/>
      <c r="L169" s="168">
        <v>127.12</v>
      </c>
      <c r="M169" s="168">
        <v>37.409999999999997</v>
      </c>
      <c r="N169" s="168">
        <v>1495.42</v>
      </c>
      <c r="O169" s="209"/>
      <c r="P169" s="205"/>
      <c r="Q169" s="205">
        <f t="shared" ref="Q169" si="62">L170/L169</f>
        <v>1</v>
      </c>
      <c r="R169" s="205">
        <f>L170/((K168*0.06+J168)*1.18)</f>
        <v>0.68852580839765343</v>
      </c>
      <c r="AB169" s="93"/>
      <c r="AG169" s="93"/>
    </row>
    <row r="170" spans="1:33" s="5" customFormat="1" ht="227.25" customHeight="1" x14ac:dyDescent="0.2">
      <c r="A170" s="163"/>
      <c r="B170" s="163"/>
      <c r="C170" s="163" t="s">
        <v>366</v>
      </c>
      <c r="D170" s="216"/>
      <c r="E170" s="216"/>
      <c r="F170" s="158"/>
      <c r="G170" s="158"/>
      <c r="H170" s="158"/>
      <c r="I170" s="169"/>
      <c r="J170" s="169"/>
      <c r="K170" s="169"/>
      <c r="L170" s="169">
        <v>127.12</v>
      </c>
      <c r="M170" s="169">
        <v>37.409999999999997</v>
      </c>
      <c r="N170" s="169">
        <v>1495.42</v>
      </c>
      <c r="O170" s="210"/>
      <c r="P170" s="206"/>
      <c r="Q170" s="206"/>
      <c r="R170" s="206"/>
      <c r="AB170" s="93"/>
      <c r="AG170" s="93"/>
    </row>
    <row r="171" spans="1:33" s="5" customFormat="1" x14ac:dyDescent="0.2">
      <c r="A171" s="161" t="s">
        <v>53</v>
      </c>
      <c r="B171" s="161" t="s">
        <v>319</v>
      </c>
      <c r="C171" s="161" t="s">
        <v>359</v>
      </c>
      <c r="D171" s="157">
        <v>42338</v>
      </c>
      <c r="E171" s="157" t="s">
        <v>674</v>
      </c>
      <c r="F171" s="103">
        <v>42736</v>
      </c>
      <c r="G171" s="103">
        <v>42916</v>
      </c>
      <c r="I171" s="100">
        <f t="shared" ref="I171:I190" si="63">K171*0.06+J171</f>
        <v>123.3202</v>
      </c>
      <c r="J171" s="11">
        <v>27.4</v>
      </c>
      <c r="K171" s="100">
        <v>1598.67</v>
      </c>
      <c r="L171" s="68">
        <f t="shared" ref="L171:L232" si="64">N171*0.06+M171</f>
        <v>0</v>
      </c>
      <c r="M171" s="11"/>
      <c r="N171" s="11"/>
      <c r="O171" s="209"/>
      <c r="P171" s="205">
        <f t="shared" ref="P171" si="65">(K172*0.06+J172)/(K171*0.06+J171)</f>
        <v>1.0266785165771706</v>
      </c>
      <c r="Q171" s="205"/>
      <c r="R171" s="205"/>
      <c r="AB171" s="93"/>
      <c r="AG171" s="93"/>
    </row>
    <row r="172" spans="1:33" s="5" customFormat="1" x14ac:dyDescent="0.2">
      <c r="A172" s="162" t="s">
        <v>53</v>
      </c>
      <c r="B172" s="162" t="s">
        <v>95</v>
      </c>
      <c r="C172" s="162" t="s">
        <v>366</v>
      </c>
      <c r="D172" s="158"/>
      <c r="E172" s="158"/>
      <c r="F172" s="103">
        <v>42917</v>
      </c>
      <c r="G172" s="103">
        <v>43100</v>
      </c>
      <c r="I172" s="100">
        <f t="shared" si="63"/>
        <v>126.61019999999999</v>
      </c>
      <c r="J172" s="11">
        <v>30.69</v>
      </c>
      <c r="K172" s="100">
        <v>1598.67</v>
      </c>
      <c r="L172" s="68">
        <f t="shared" si="64"/>
        <v>0</v>
      </c>
      <c r="M172" s="11"/>
      <c r="N172" s="11"/>
      <c r="O172" s="210"/>
      <c r="P172" s="206"/>
      <c r="Q172" s="206"/>
      <c r="R172" s="206"/>
      <c r="AB172" s="93"/>
      <c r="AG172" s="93"/>
    </row>
    <row r="173" spans="1:33" s="5" customFormat="1" x14ac:dyDescent="0.2">
      <c r="A173" s="162"/>
      <c r="B173" s="162"/>
      <c r="C173" s="162"/>
      <c r="D173" s="157">
        <v>42723</v>
      </c>
      <c r="E173" s="157" t="s">
        <v>690</v>
      </c>
      <c r="F173" s="103">
        <v>42736</v>
      </c>
      <c r="G173" s="103">
        <v>42916</v>
      </c>
      <c r="H173" s="157"/>
      <c r="I173" s="100"/>
      <c r="J173" s="11"/>
      <c r="K173" s="11"/>
      <c r="L173" s="68">
        <f t="shared" si="64"/>
        <v>137.21019999999999</v>
      </c>
      <c r="M173" s="11">
        <v>30.01</v>
      </c>
      <c r="N173" s="11">
        <v>1786.67</v>
      </c>
      <c r="O173" s="209"/>
      <c r="P173" s="205"/>
      <c r="Q173" s="205">
        <f>L174/L173</f>
        <v>1.0608234664769822</v>
      </c>
      <c r="R173" s="205">
        <f>L174/((K172*0.06+J172)*1.18)</f>
        <v>0.97426884154164484</v>
      </c>
      <c r="AB173" s="93"/>
      <c r="AG173" s="93"/>
    </row>
    <row r="174" spans="1:33" s="5" customFormat="1" ht="14.25" customHeight="1" x14ac:dyDescent="0.2">
      <c r="A174" s="163"/>
      <c r="B174" s="163"/>
      <c r="C174" s="163"/>
      <c r="D174" s="216"/>
      <c r="E174" s="216"/>
      <c r="F174" s="103">
        <v>42917</v>
      </c>
      <c r="G174" s="103">
        <v>43100</v>
      </c>
      <c r="H174" s="158"/>
      <c r="I174" s="100"/>
      <c r="J174" s="11"/>
      <c r="K174" s="11"/>
      <c r="L174" s="68">
        <f t="shared" si="64"/>
        <v>145.5558</v>
      </c>
      <c r="M174" s="11">
        <v>32.369999999999997</v>
      </c>
      <c r="N174" s="11">
        <v>1886.43</v>
      </c>
      <c r="O174" s="210"/>
      <c r="P174" s="206"/>
      <c r="Q174" s="206"/>
      <c r="R174" s="206"/>
      <c r="AB174" s="93"/>
      <c r="AG174" s="93"/>
    </row>
    <row r="175" spans="1:33" s="5" customFormat="1" ht="14.25" customHeight="1" x14ac:dyDescent="0.2">
      <c r="A175" s="161" t="s">
        <v>53</v>
      </c>
      <c r="B175" s="161" t="s">
        <v>418</v>
      </c>
      <c r="C175" s="161" t="s">
        <v>356</v>
      </c>
      <c r="D175" s="157">
        <v>42723</v>
      </c>
      <c r="E175" s="157" t="s">
        <v>783</v>
      </c>
      <c r="F175" s="103">
        <v>42736</v>
      </c>
      <c r="G175" s="103">
        <v>42916</v>
      </c>
      <c r="H175" s="157"/>
      <c r="I175" s="100">
        <f t="shared" si="63"/>
        <v>163.41</v>
      </c>
      <c r="J175" s="11">
        <v>24.21</v>
      </c>
      <c r="K175" s="11">
        <v>2320</v>
      </c>
      <c r="L175" s="68">
        <f t="shared" si="64"/>
        <v>0</v>
      </c>
      <c r="M175" s="11"/>
      <c r="N175" s="11"/>
      <c r="O175" s="225" t="s">
        <v>78</v>
      </c>
      <c r="P175" s="205">
        <f>(K176*0.06+J176)/(K175*0.06+J175)</f>
        <v>1.1217281684107461</v>
      </c>
      <c r="Q175" s="205"/>
      <c r="R175" s="205"/>
      <c r="AB175" s="93"/>
      <c r="AG175" s="93"/>
    </row>
    <row r="176" spans="1:33" s="5" customFormat="1" ht="14.25" customHeight="1" x14ac:dyDescent="0.2">
      <c r="A176" s="162" t="s">
        <v>53</v>
      </c>
      <c r="B176" s="162" t="s">
        <v>419</v>
      </c>
      <c r="C176" s="162" t="s">
        <v>356</v>
      </c>
      <c r="D176" s="158"/>
      <c r="E176" s="158"/>
      <c r="F176" s="103">
        <v>42917</v>
      </c>
      <c r="G176" s="103">
        <v>43100</v>
      </c>
      <c r="H176" s="216"/>
      <c r="I176" s="100">
        <f t="shared" si="63"/>
        <v>183.30160000000001</v>
      </c>
      <c r="J176" s="11">
        <v>41.47</v>
      </c>
      <c r="K176" s="11">
        <v>2363.86</v>
      </c>
      <c r="L176" s="68">
        <f t="shared" si="64"/>
        <v>0</v>
      </c>
      <c r="M176" s="11"/>
      <c r="N176" s="11"/>
      <c r="O176" s="235"/>
      <c r="P176" s="206"/>
      <c r="Q176" s="206"/>
      <c r="R176" s="206"/>
      <c r="AB176" s="93"/>
      <c r="AG176" s="93"/>
    </row>
    <row r="177" spans="1:33" s="5" customFormat="1" ht="14.25" customHeight="1" x14ac:dyDescent="0.2">
      <c r="A177" s="162"/>
      <c r="B177" s="162"/>
      <c r="C177" s="162"/>
      <c r="D177" s="157">
        <v>42723</v>
      </c>
      <c r="E177" s="157" t="s">
        <v>690</v>
      </c>
      <c r="F177" s="103">
        <v>42736</v>
      </c>
      <c r="G177" s="103">
        <v>42916</v>
      </c>
      <c r="H177" s="157"/>
      <c r="I177" s="100"/>
      <c r="J177" s="11"/>
      <c r="K177" s="11"/>
      <c r="L177" s="68">
        <f t="shared" si="64"/>
        <v>137.5196</v>
      </c>
      <c r="M177" s="11">
        <v>18.68</v>
      </c>
      <c r="N177" s="11">
        <v>1980.66</v>
      </c>
      <c r="O177" s="235"/>
      <c r="P177" s="205"/>
      <c r="Q177" s="205">
        <f t="shared" ref="Q177:Q207" si="66">L178/L177</f>
        <v>1.0339646130442497</v>
      </c>
      <c r="R177" s="205">
        <f>L178/((K176*0.06+J176)*1.18)</f>
        <v>0.65738836422077518</v>
      </c>
      <c r="AB177" s="93"/>
      <c r="AG177" s="93"/>
    </row>
    <row r="178" spans="1:33" s="5" customFormat="1" ht="14.25" customHeight="1" x14ac:dyDescent="0.2">
      <c r="A178" s="163"/>
      <c r="B178" s="163"/>
      <c r="C178" s="163"/>
      <c r="D178" s="216"/>
      <c r="E178" s="216"/>
      <c r="F178" s="103">
        <v>42917</v>
      </c>
      <c r="G178" s="103">
        <v>43100</v>
      </c>
      <c r="H178" s="158"/>
      <c r="I178" s="100"/>
      <c r="J178" s="11"/>
      <c r="K178" s="11"/>
      <c r="L178" s="68">
        <f t="shared" si="64"/>
        <v>142.19039999999998</v>
      </c>
      <c r="M178" s="11">
        <v>19.32</v>
      </c>
      <c r="N178" s="11">
        <v>2047.84</v>
      </c>
      <c r="O178" s="226"/>
      <c r="P178" s="206"/>
      <c r="Q178" s="206"/>
      <c r="R178" s="206"/>
      <c r="AB178" s="93"/>
      <c r="AG178" s="93"/>
    </row>
    <row r="179" spans="1:33" s="5" customFormat="1" ht="14.25" customHeight="1" x14ac:dyDescent="0.2">
      <c r="A179" s="161" t="s">
        <v>53</v>
      </c>
      <c r="B179" s="161" t="s">
        <v>319</v>
      </c>
      <c r="C179" s="161" t="s">
        <v>333</v>
      </c>
      <c r="D179" s="157">
        <v>42335</v>
      </c>
      <c r="E179" s="161" t="s">
        <v>508</v>
      </c>
      <c r="F179" s="103">
        <v>42736</v>
      </c>
      <c r="G179" s="103">
        <v>42916</v>
      </c>
      <c r="H179" s="157" t="s">
        <v>776</v>
      </c>
      <c r="I179" s="100">
        <f t="shared" si="63"/>
        <v>158.018</v>
      </c>
      <c r="J179" s="11">
        <v>42.65</v>
      </c>
      <c r="K179" s="11">
        <v>1922.8</v>
      </c>
      <c r="L179" s="68">
        <f t="shared" si="64"/>
        <v>0</v>
      </c>
      <c r="M179" s="11"/>
      <c r="N179" s="11"/>
      <c r="O179" s="209" t="s">
        <v>803</v>
      </c>
      <c r="P179" s="205">
        <f>(K180*0.06+J180)/(K179*0.06+J179)</f>
        <v>1</v>
      </c>
      <c r="Q179" s="205"/>
      <c r="R179" s="205"/>
      <c r="AB179" s="93"/>
      <c r="AG179" s="93"/>
    </row>
    <row r="180" spans="1:33" s="5" customFormat="1" ht="14.25" customHeight="1" x14ac:dyDescent="0.2">
      <c r="A180" s="162" t="s">
        <v>53</v>
      </c>
      <c r="B180" s="162"/>
      <c r="C180" s="162" t="s">
        <v>333</v>
      </c>
      <c r="D180" s="216"/>
      <c r="E180" s="162"/>
      <c r="F180" s="103">
        <v>42917</v>
      </c>
      <c r="G180" s="103">
        <v>43100</v>
      </c>
      <c r="H180" s="216"/>
      <c r="I180" s="100">
        <f t="shared" si="63"/>
        <v>158.018</v>
      </c>
      <c r="J180" s="11">
        <v>42.65</v>
      </c>
      <c r="K180" s="11">
        <v>1922.8</v>
      </c>
      <c r="L180" s="68">
        <f t="shared" si="64"/>
        <v>0</v>
      </c>
      <c r="M180" s="11"/>
      <c r="N180" s="11"/>
      <c r="O180" s="210"/>
      <c r="P180" s="206"/>
      <c r="Q180" s="206"/>
      <c r="R180" s="206"/>
      <c r="S180" s="16"/>
      <c r="T180" s="16"/>
      <c r="AB180" s="93"/>
      <c r="AG180" s="93"/>
    </row>
    <row r="181" spans="1:33" s="5" customFormat="1" ht="14.25" customHeight="1" x14ac:dyDescent="0.2">
      <c r="A181" s="162"/>
      <c r="B181" s="162"/>
      <c r="C181" s="162"/>
      <c r="D181" s="216"/>
      <c r="E181" s="162"/>
      <c r="F181" s="103">
        <v>42736</v>
      </c>
      <c r="G181" s="103">
        <v>42916</v>
      </c>
      <c r="H181" s="216"/>
      <c r="I181" s="100">
        <f>K181*0.06</f>
        <v>115.36799999999999</v>
      </c>
      <c r="J181" s="11" t="s">
        <v>25</v>
      </c>
      <c r="K181" s="11">
        <v>1922.8</v>
      </c>
      <c r="L181" s="68">
        <f t="shared" si="64"/>
        <v>0</v>
      </c>
      <c r="M181" s="11"/>
      <c r="N181" s="11"/>
      <c r="O181" s="209" t="s">
        <v>525</v>
      </c>
      <c r="P181" s="205">
        <f>(K182*0.06)/(K181*0.06)</f>
        <v>1</v>
      </c>
      <c r="Q181" s="205"/>
      <c r="R181" s="205"/>
      <c r="AB181" s="93"/>
      <c r="AG181" s="93"/>
    </row>
    <row r="182" spans="1:33" s="5" customFormat="1" ht="13.9" customHeight="1" x14ac:dyDescent="0.2">
      <c r="A182" s="162"/>
      <c r="B182" s="162"/>
      <c r="C182" s="162"/>
      <c r="D182" s="158"/>
      <c r="E182" s="163"/>
      <c r="F182" s="103">
        <v>42917</v>
      </c>
      <c r="G182" s="103">
        <v>43100</v>
      </c>
      <c r="H182" s="158"/>
      <c r="I182" s="100">
        <f>K182*0.06</f>
        <v>115.36799999999999</v>
      </c>
      <c r="J182" s="11" t="s">
        <v>25</v>
      </c>
      <c r="K182" s="11">
        <v>1922.8</v>
      </c>
      <c r="L182" s="68">
        <f t="shared" si="64"/>
        <v>0</v>
      </c>
      <c r="M182" s="11"/>
      <c r="N182" s="11"/>
      <c r="O182" s="210"/>
      <c r="P182" s="206"/>
      <c r="Q182" s="206"/>
      <c r="R182" s="206"/>
      <c r="AB182" s="93"/>
      <c r="AG182" s="93"/>
    </row>
    <row r="183" spans="1:33" s="5" customFormat="1" ht="14.25" customHeight="1" x14ac:dyDescent="0.2">
      <c r="A183" s="162"/>
      <c r="B183" s="162"/>
      <c r="C183" s="162"/>
      <c r="D183" s="208">
        <v>42723</v>
      </c>
      <c r="E183" s="180" t="s">
        <v>690</v>
      </c>
      <c r="F183" s="103">
        <v>42736</v>
      </c>
      <c r="G183" s="103">
        <v>42916</v>
      </c>
      <c r="H183" s="216"/>
      <c r="I183" s="100"/>
      <c r="J183" s="11"/>
      <c r="K183" s="11"/>
      <c r="L183" s="68">
        <f t="shared" si="64"/>
        <v>114.7978</v>
      </c>
      <c r="M183" s="11">
        <v>27.79</v>
      </c>
      <c r="N183" s="11">
        <v>1450.13</v>
      </c>
      <c r="O183" s="225" t="s">
        <v>804</v>
      </c>
      <c r="P183" s="205"/>
      <c r="Q183" s="205">
        <f t="shared" si="66"/>
        <v>1.1500185543625401</v>
      </c>
      <c r="R183" s="205">
        <f>L184/((K182*0.06)*1.18)</f>
        <v>0.96977512784439845</v>
      </c>
      <c r="AB183" s="93"/>
      <c r="AG183" s="93"/>
    </row>
    <row r="184" spans="1:33" s="5" customFormat="1" ht="14.25" customHeight="1" x14ac:dyDescent="0.2">
      <c r="A184" s="163"/>
      <c r="B184" s="163"/>
      <c r="C184" s="163"/>
      <c r="D184" s="208"/>
      <c r="E184" s="180"/>
      <c r="F184" s="103">
        <v>42917</v>
      </c>
      <c r="G184" s="103">
        <v>43100</v>
      </c>
      <c r="H184" s="216"/>
      <c r="I184" s="100"/>
      <c r="J184" s="11"/>
      <c r="K184" s="11"/>
      <c r="L184" s="68">
        <f t="shared" si="64"/>
        <v>132.0196</v>
      </c>
      <c r="M184" s="11">
        <v>31.96</v>
      </c>
      <c r="N184" s="11">
        <v>1667.66</v>
      </c>
      <c r="O184" s="226"/>
      <c r="P184" s="206"/>
      <c r="Q184" s="206"/>
      <c r="R184" s="206"/>
      <c r="AB184" s="93"/>
      <c r="AG184" s="93"/>
    </row>
    <row r="185" spans="1:33" s="5" customFormat="1" ht="18" customHeight="1" x14ac:dyDescent="0.2">
      <c r="A185" s="161" t="s">
        <v>53</v>
      </c>
      <c r="B185" s="161" t="s">
        <v>362</v>
      </c>
      <c r="C185" s="161" t="s">
        <v>363</v>
      </c>
      <c r="D185" s="157">
        <v>42334</v>
      </c>
      <c r="E185" s="157" t="s">
        <v>665</v>
      </c>
      <c r="F185" s="103">
        <v>42736</v>
      </c>
      <c r="G185" s="103">
        <v>42916</v>
      </c>
      <c r="H185" s="157" t="s">
        <v>805</v>
      </c>
      <c r="I185" s="100">
        <f t="shared" si="63"/>
        <v>175.01280000000003</v>
      </c>
      <c r="J185" s="11">
        <v>23.67</v>
      </c>
      <c r="K185" s="11">
        <v>2522.38</v>
      </c>
      <c r="L185" s="68">
        <f t="shared" si="64"/>
        <v>0</v>
      </c>
      <c r="M185" s="11"/>
      <c r="N185" s="11"/>
      <c r="O185" s="27"/>
      <c r="P185" s="205">
        <f>(K186*0.06+J186)/(K185*0.06+J185)</f>
        <v>1.0801827066363143</v>
      </c>
      <c r="Q185" s="205"/>
      <c r="R185" s="205"/>
      <c r="AB185" s="93"/>
      <c r="AG185" s="93"/>
    </row>
    <row r="186" spans="1:33" s="5" customFormat="1" ht="18" customHeight="1" x14ac:dyDescent="0.2">
      <c r="A186" s="162" t="s">
        <v>53</v>
      </c>
      <c r="B186" s="162" t="s">
        <v>362</v>
      </c>
      <c r="C186" s="162" t="s">
        <v>363</v>
      </c>
      <c r="D186" s="216"/>
      <c r="E186" s="216"/>
      <c r="F186" s="103">
        <v>42917</v>
      </c>
      <c r="G186" s="103">
        <v>43100</v>
      </c>
      <c r="H186" s="216"/>
      <c r="I186" s="100">
        <f t="shared" si="63"/>
        <v>189.04579999999999</v>
      </c>
      <c r="J186" s="11">
        <v>24.62</v>
      </c>
      <c r="K186" s="11">
        <v>2740.43</v>
      </c>
      <c r="L186" s="68">
        <f t="shared" si="64"/>
        <v>0</v>
      </c>
      <c r="M186" s="11"/>
      <c r="N186" s="11"/>
      <c r="O186" s="27"/>
      <c r="P186" s="206"/>
      <c r="Q186" s="206"/>
      <c r="R186" s="206"/>
      <c r="AB186" s="93"/>
      <c r="AG186" s="93"/>
    </row>
    <row r="187" spans="1:33" s="5" customFormat="1" ht="18" customHeight="1" x14ac:dyDescent="0.2">
      <c r="A187" s="162"/>
      <c r="B187" s="162"/>
      <c r="C187" s="162"/>
      <c r="D187" s="208">
        <v>42723</v>
      </c>
      <c r="E187" s="180" t="s">
        <v>690</v>
      </c>
      <c r="F187" s="103">
        <v>42736</v>
      </c>
      <c r="G187" s="103">
        <v>42916</v>
      </c>
      <c r="H187" s="157"/>
      <c r="I187" s="100"/>
      <c r="J187" s="11"/>
      <c r="K187" s="11"/>
      <c r="L187" s="68">
        <f t="shared" si="64"/>
        <v>126.72080000000001</v>
      </c>
      <c r="M187" s="11">
        <v>20.87</v>
      </c>
      <c r="N187" s="11">
        <v>1764.18</v>
      </c>
      <c r="O187" s="209" t="s">
        <v>434</v>
      </c>
      <c r="P187" s="205"/>
      <c r="Q187" s="205">
        <f t="shared" si="66"/>
        <v>1.0340038888643379</v>
      </c>
      <c r="R187" s="205">
        <f>L188/((K186*0.06+J186)*1.18)</f>
        <v>0.58738254639791265</v>
      </c>
      <c r="AB187" s="93"/>
      <c r="AG187" s="93"/>
    </row>
    <row r="188" spans="1:33" s="5" customFormat="1" ht="18" customHeight="1" x14ac:dyDescent="0.2">
      <c r="A188" s="163"/>
      <c r="B188" s="163"/>
      <c r="C188" s="163"/>
      <c r="D188" s="208">
        <v>41638</v>
      </c>
      <c r="E188" s="180" t="s">
        <v>185</v>
      </c>
      <c r="F188" s="103">
        <v>42917</v>
      </c>
      <c r="G188" s="103">
        <v>43100</v>
      </c>
      <c r="H188" s="158"/>
      <c r="I188" s="100"/>
      <c r="J188" s="11"/>
      <c r="K188" s="11"/>
      <c r="L188" s="68">
        <f t="shared" si="64"/>
        <v>131.02979999999999</v>
      </c>
      <c r="M188" s="11">
        <v>21.6</v>
      </c>
      <c r="N188" s="11">
        <v>1823.83</v>
      </c>
      <c r="O188" s="210"/>
      <c r="P188" s="206"/>
      <c r="Q188" s="206"/>
      <c r="R188" s="206"/>
      <c r="AB188" s="93"/>
      <c r="AG188" s="93"/>
    </row>
    <row r="189" spans="1:33" s="5" customFormat="1" ht="14.25" customHeight="1" x14ac:dyDescent="0.2">
      <c r="A189" s="161" t="s">
        <v>53</v>
      </c>
      <c r="B189" s="161" t="s">
        <v>319</v>
      </c>
      <c r="C189" s="161" t="s">
        <v>334</v>
      </c>
      <c r="D189" s="157">
        <v>42334</v>
      </c>
      <c r="E189" s="157" t="s">
        <v>509</v>
      </c>
      <c r="F189" s="103">
        <v>42736</v>
      </c>
      <c r="G189" s="103">
        <v>42916</v>
      </c>
      <c r="H189" s="157" t="s">
        <v>806</v>
      </c>
      <c r="I189" s="100">
        <f t="shared" si="63"/>
        <v>133.8914</v>
      </c>
      <c r="J189" s="11">
        <v>32.18</v>
      </c>
      <c r="K189" s="11">
        <v>1695.19</v>
      </c>
      <c r="L189" s="68">
        <f t="shared" si="64"/>
        <v>0</v>
      </c>
      <c r="M189" s="11"/>
      <c r="N189" s="11"/>
      <c r="O189" s="225"/>
      <c r="P189" s="205">
        <f>(K190*0.06+J190)/(K189*0.06+J189)</f>
        <v>1.0159831027235504</v>
      </c>
      <c r="Q189" s="205"/>
      <c r="R189" s="205"/>
      <c r="AB189" s="93"/>
      <c r="AG189" s="93"/>
    </row>
    <row r="190" spans="1:33" s="5" customFormat="1" ht="14.25" customHeight="1" x14ac:dyDescent="0.2">
      <c r="A190" s="162"/>
      <c r="B190" s="162"/>
      <c r="C190" s="162"/>
      <c r="D190" s="158"/>
      <c r="E190" s="158"/>
      <c r="F190" s="103">
        <v>42917</v>
      </c>
      <c r="G190" s="103">
        <v>43100</v>
      </c>
      <c r="H190" s="158"/>
      <c r="I190" s="100">
        <f t="shared" si="63"/>
        <v>136.03139999999999</v>
      </c>
      <c r="J190" s="11">
        <v>34.32</v>
      </c>
      <c r="K190" s="11">
        <v>1695.19</v>
      </c>
      <c r="L190" s="68">
        <f t="shared" si="64"/>
        <v>0</v>
      </c>
      <c r="M190" s="11"/>
      <c r="N190" s="11"/>
      <c r="O190" s="226"/>
      <c r="P190" s="206"/>
      <c r="Q190" s="206"/>
      <c r="R190" s="206"/>
      <c r="AB190" s="93"/>
      <c r="AG190" s="93"/>
    </row>
    <row r="191" spans="1:33" s="5" customFormat="1" ht="14.25" customHeight="1" x14ac:dyDescent="0.2">
      <c r="A191" s="162"/>
      <c r="B191" s="162"/>
      <c r="C191" s="162"/>
      <c r="D191" s="208">
        <v>42723</v>
      </c>
      <c r="E191" s="180" t="s">
        <v>690</v>
      </c>
      <c r="F191" s="103">
        <v>42736</v>
      </c>
      <c r="G191" s="103">
        <v>42916</v>
      </c>
      <c r="H191" s="157"/>
      <c r="I191" s="100"/>
      <c r="J191" s="11"/>
      <c r="K191" s="11"/>
      <c r="L191" s="68">
        <f t="shared" si="64"/>
        <v>108.89999999999999</v>
      </c>
      <c r="M191" s="11">
        <v>23.13</v>
      </c>
      <c r="N191" s="11">
        <v>1429.5</v>
      </c>
      <c r="O191" s="225"/>
      <c r="P191" s="205"/>
      <c r="Q191" s="205">
        <f t="shared" si="66"/>
        <v>1.1500459136822776</v>
      </c>
      <c r="R191" s="205">
        <f>L192/((K190*0.06+J190)*1.18)</f>
        <v>0.7802286326564235</v>
      </c>
      <c r="AB191" s="93"/>
      <c r="AG191" s="93"/>
    </row>
    <row r="192" spans="1:33" s="5" customFormat="1" ht="14.25" customHeight="1" x14ac:dyDescent="0.2">
      <c r="A192" s="163"/>
      <c r="B192" s="163"/>
      <c r="C192" s="163"/>
      <c r="D192" s="208">
        <v>41638</v>
      </c>
      <c r="E192" s="180" t="s">
        <v>185</v>
      </c>
      <c r="F192" s="103">
        <v>42917</v>
      </c>
      <c r="G192" s="103">
        <v>43100</v>
      </c>
      <c r="H192" s="158"/>
      <c r="I192" s="100"/>
      <c r="J192" s="11"/>
      <c r="K192" s="11"/>
      <c r="L192" s="68">
        <f t="shared" si="64"/>
        <v>125.24000000000001</v>
      </c>
      <c r="M192" s="11">
        <v>26.6</v>
      </c>
      <c r="N192" s="11">
        <v>1644</v>
      </c>
      <c r="O192" s="226"/>
      <c r="P192" s="206"/>
      <c r="Q192" s="206"/>
      <c r="R192" s="206"/>
      <c r="AB192" s="93"/>
      <c r="AG192" s="93"/>
    </row>
    <row r="193" spans="1:33" s="5" customFormat="1" ht="14.25" customHeight="1" x14ac:dyDescent="0.2">
      <c r="A193" s="161" t="s">
        <v>53</v>
      </c>
      <c r="B193" s="161" t="s">
        <v>328</v>
      </c>
      <c r="C193" s="161" t="s">
        <v>640</v>
      </c>
      <c r="D193" s="157">
        <v>42723</v>
      </c>
      <c r="E193" s="157" t="s">
        <v>786</v>
      </c>
      <c r="F193" s="103">
        <v>42736</v>
      </c>
      <c r="G193" s="103">
        <v>42916</v>
      </c>
      <c r="H193" s="157"/>
      <c r="I193" s="100">
        <f>K193*0.06</f>
        <v>134.11259999999999</v>
      </c>
      <c r="J193" s="11" t="s">
        <v>25</v>
      </c>
      <c r="K193" s="100">
        <v>2235.21</v>
      </c>
      <c r="L193" s="68">
        <f t="shared" si="64"/>
        <v>0</v>
      </c>
      <c r="M193" s="11"/>
      <c r="N193" s="11"/>
      <c r="O193" s="107"/>
      <c r="P193" s="205">
        <f>(K194*0.06)/(K193*0.06)</f>
        <v>1</v>
      </c>
      <c r="Q193" s="205"/>
      <c r="R193" s="205"/>
      <c r="AB193" s="93"/>
      <c r="AG193" s="93"/>
    </row>
    <row r="194" spans="1:33" s="5" customFormat="1" ht="14.25" customHeight="1" x14ac:dyDescent="0.2">
      <c r="A194" s="162"/>
      <c r="B194" s="162"/>
      <c r="C194" s="162"/>
      <c r="D194" s="216"/>
      <c r="E194" s="216"/>
      <c r="F194" s="103">
        <v>42917</v>
      </c>
      <c r="G194" s="103">
        <v>43100</v>
      </c>
      <c r="H194" s="158"/>
      <c r="I194" s="100">
        <f>K194*0.06</f>
        <v>134.11259999999999</v>
      </c>
      <c r="J194" s="11" t="s">
        <v>25</v>
      </c>
      <c r="K194" s="100">
        <v>2235.21</v>
      </c>
      <c r="L194" s="68">
        <f t="shared" si="64"/>
        <v>0</v>
      </c>
      <c r="M194" s="11"/>
      <c r="N194" s="11"/>
      <c r="O194" s="107"/>
      <c r="P194" s="206"/>
      <c r="Q194" s="206"/>
      <c r="R194" s="206"/>
      <c r="AB194" s="93"/>
      <c r="AG194" s="93"/>
    </row>
    <row r="195" spans="1:33" s="5" customFormat="1" ht="34.5" customHeight="1" x14ac:dyDescent="0.2">
      <c r="A195" s="162"/>
      <c r="B195" s="162"/>
      <c r="C195" s="162"/>
      <c r="D195" s="208">
        <v>42723</v>
      </c>
      <c r="E195" s="180" t="s">
        <v>690</v>
      </c>
      <c r="F195" s="103">
        <v>42736</v>
      </c>
      <c r="G195" s="103">
        <v>42916</v>
      </c>
      <c r="H195" s="157"/>
      <c r="I195" s="100"/>
      <c r="J195" s="11"/>
      <c r="K195" s="11"/>
      <c r="L195" s="68">
        <f t="shared" si="64"/>
        <v>157.52760000000001</v>
      </c>
      <c r="M195" s="11">
        <v>46.53</v>
      </c>
      <c r="N195" s="11">
        <v>1849.96</v>
      </c>
      <c r="O195" s="107"/>
      <c r="P195" s="205"/>
      <c r="Q195" s="205">
        <f t="shared" si="66"/>
        <v>1.0339762682856843</v>
      </c>
      <c r="R195" s="205">
        <f>L196/((K194*0.06)*1.18)</f>
        <v>1.0292375870243313</v>
      </c>
      <c r="AB195" s="93"/>
      <c r="AG195" s="93"/>
    </row>
    <row r="196" spans="1:33" s="5" customFormat="1" ht="14.25" customHeight="1" x14ac:dyDescent="0.2">
      <c r="A196" s="163"/>
      <c r="B196" s="163"/>
      <c r="C196" s="163"/>
      <c r="D196" s="208">
        <v>41638</v>
      </c>
      <c r="E196" s="180" t="s">
        <v>185</v>
      </c>
      <c r="F196" s="103">
        <v>42917</v>
      </c>
      <c r="G196" s="103">
        <v>43100</v>
      </c>
      <c r="H196" s="158"/>
      <c r="I196" s="100"/>
      <c r="J196" s="11"/>
      <c r="K196" s="11"/>
      <c r="L196" s="68">
        <f t="shared" si="64"/>
        <v>162.87979999999999</v>
      </c>
      <c r="M196" s="11">
        <v>48.11</v>
      </c>
      <c r="N196" s="11">
        <v>1912.83</v>
      </c>
      <c r="O196" s="107"/>
      <c r="P196" s="206"/>
      <c r="Q196" s="206"/>
      <c r="R196" s="206"/>
      <c r="AB196" s="93"/>
      <c r="AG196" s="93"/>
    </row>
    <row r="197" spans="1:33" s="5" customFormat="1" ht="14.25" customHeight="1" x14ac:dyDescent="0.2">
      <c r="A197" s="161" t="s">
        <v>53</v>
      </c>
      <c r="B197" s="161" t="s">
        <v>319</v>
      </c>
      <c r="C197" s="161" t="s">
        <v>642</v>
      </c>
      <c r="D197" s="157">
        <v>42723</v>
      </c>
      <c r="E197" s="157" t="s">
        <v>660</v>
      </c>
      <c r="F197" s="103">
        <v>42736</v>
      </c>
      <c r="G197" s="103">
        <v>42916</v>
      </c>
      <c r="H197" s="157"/>
      <c r="I197" s="100">
        <f>K197*0.06</f>
        <v>75.167400000000001</v>
      </c>
      <c r="J197" s="11" t="s">
        <v>25</v>
      </c>
      <c r="K197" s="100">
        <v>1252.79</v>
      </c>
      <c r="L197" s="68">
        <f t="shared" si="64"/>
        <v>0</v>
      </c>
      <c r="M197" s="11"/>
      <c r="N197" s="11"/>
      <c r="O197" s="225"/>
      <c r="P197" s="205">
        <f>(K198*0.06)/(K197*0.06)</f>
        <v>1.1512783467300982</v>
      </c>
      <c r="Q197" s="205"/>
      <c r="R197" s="205"/>
      <c r="AB197" s="93"/>
      <c r="AG197" s="93"/>
    </row>
    <row r="198" spans="1:33" s="5" customFormat="1" ht="14.25" customHeight="1" x14ac:dyDescent="0.2">
      <c r="A198" s="162"/>
      <c r="B198" s="162"/>
      <c r="C198" s="162"/>
      <c r="D198" s="216"/>
      <c r="E198" s="216"/>
      <c r="F198" s="103">
        <v>42917</v>
      </c>
      <c r="G198" s="103">
        <v>43100</v>
      </c>
      <c r="H198" s="158"/>
      <c r="I198" s="100">
        <f>K198*0.06</f>
        <v>86.538599999999988</v>
      </c>
      <c r="J198" s="11" t="s">
        <v>25</v>
      </c>
      <c r="K198" s="100">
        <v>1442.31</v>
      </c>
      <c r="L198" s="68">
        <f t="shared" si="64"/>
        <v>0</v>
      </c>
      <c r="M198" s="11"/>
      <c r="N198" s="11"/>
      <c r="O198" s="226"/>
      <c r="P198" s="206"/>
      <c r="Q198" s="206"/>
      <c r="R198" s="206"/>
      <c r="AB198" s="93"/>
      <c r="AG198" s="93"/>
    </row>
    <row r="199" spans="1:33" s="5" customFormat="1" ht="34.5" customHeight="1" x14ac:dyDescent="0.2">
      <c r="A199" s="162"/>
      <c r="B199" s="162"/>
      <c r="C199" s="162"/>
      <c r="D199" s="208">
        <v>42723</v>
      </c>
      <c r="E199" s="180" t="s">
        <v>690</v>
      </c>
      <c r="F199" s="103">
        <v>42736</v>
      </c>
      <c r="G199" s="103">
        <v>42916</v>
      </c>
      <c r="H199" s="157"/>
      <c r="I199" s="100"/>
      <c r="J199" s="11"/>
      <c r="K199" s="11"/>
      <c r="L199" s="68">
        <f t="shared" si="64"/>
        <v>103.33</v>
      </c>
      <c r="M199" s="11">
        <v>36.67</v>
      </c>
      <c r="N199" s="11">
        <v>1111</v>
      </c>
      <c r="O199" s="225" t="s">
        <v>799</v>
      </c>
      <c r="P199" s="205"/>
      <c r="Q199" s="205">
        <f t="shared" si="66"/>
        <v>1.1500048388657698</v>
      </c>
      <c r="R199" s="205">
        <f t="shared" ref="R199" si="67">L200/((K198*0.06)*1.18)</f>
        <v>1.163681753928403</v>
      </c>
      <c r="AB199" s="93"/>
      <c r="AG199" s="93"/>
    </row>
    <row r="200" spans="1:33" s="5" customFormat="1" ht="14.25" customHeight="1" x14ac:dyDescent="0.2">
      <c r="A200" s="163"/>
      <c r="B200" s="163"/>
      <c r="C200" s="163"/>
      <c r="D200" s="208"/>
      <c r="E200" s="180"/>
      <c r="F200" s="103">
        <v>42917</v>
      </c>
      <c r="G200" s="103">
        <v>43100</v>
      </c>
      <c r="H200" s="158"/>
      <c r="I200" s="100"/>
      <c r="J200" s="11"/>
      <c r="K200" s="11"/>
      <c r="L200" s="68">
        <f t="shared" si="64"/>
        <v>118.83</v>
      </c>
      <c r="M200" s="11">
        <v>40.5</v>
      </c>
      <c r="N200" s="11">
        <v>1305.5</v>
      </c>
      <c r="O200" s="226"/>
      <c r="P200" s="206"/>
      <c r="Q200" s="206"/>
      <c r="R200" s="206"/>
      <c r="AB200" s="93"/>
      <c r="AG200" s="93"/>
    </row>
    <row r="201" spans="1:33" s="5" customFormat="1" ht="14.25" customHeight="1" x14ac:dyDescent="0.2">
      <c r="A201" s="161" t="s">
        <v>53</v>
      </c>
      <c r="B201" s="161" t="s">
        <v>318</v>
      </c>
      <c r="C201" s="161" t="s">
        <v>642</v>
      </c>
      <c r="D201" s="157">
        <v>42723</v>
      </c>
      <c r="E201" s="157" t="s">
        <v>689</v>
      </c>
      <c r="F201" s="103">
        <v>42736</v>
      </c>
      <c r="G201" s="103">
        <v>42916</v>
      </c>
      <c r="H201" s="157"/>
      <c r="I201" s="100">
        <f>K201*0.06</f>
        <v>120.5256</v>
      </c>
      <c r="J201" s="11" t="s">
        <v>25</v>
      </c>
      <c r="K201" s="100">
        <v>2008.76</v>
      </c>
      <c r="L201" s="68">
        <f t="shared" si="64"/>
        <v>0</v>
      </c>
      <c r="M201" s="11"/>
      <c r="N201" s="11"/>
      <c r="O201" s="225"/>
      <c r="P201" s="205">
        <f>(K202*0.06)/(K201*0.06)</f>
        <v>1.0417770166669984</v>
      </c>
      <c r="Q201" s="205"/>
      <c r="R201" s="205"/>
      <c r="AB201" s="93"/>
      <c r="AG201" s="93"/>
    </row>
    <row r="202" spans="1:33" s="5" customFormat="1" ht="14.25" customHeight="1" x14ac:dyDescent="0.2">
      <c r="A202" s="162"/>
      <c r="B202" s="162"/>
      <c r="C202" s="162"/>
      <c r="D202" s="216"/>
      <c r="E202" s="216"/>
      <c r="F202" s="103">
        <v>42917</v>
      </c>
      <c r="G202" s="103">
        <v>43100</v>
      </c>
      <c r="H202" s="158"/>
      <c r="I202" s="100">
        <f>K202*0.06</f>
        <v>125.56079999999999</v>
      </c>
      <c r="J202" s="11" t="s">
        <v>25</v>
      </c>
      <c r="K202" s="100">
        <v>2092.6799999999998</v>
      </c>
      <c r="L202" s="68">
        <f t="shared" si="64"/>
        <v>0</v>
      </c>
      <c r="M202" s="11"/>
      <c r="N202" s="11"/>
      <c r="O202" s="226"/>
      <c r="P202" s="206"/>
      <c r="Q202" s="206"/>
      <c r="R202" s="206"/>
      <c r="AB202" s="93"/>
      <c r="AG202" s="93"/>
    </row>
    <row r="203" spans="1:33" s="5" customFormat="1" ht="34.5" customHeight="1" x14ac:dyDescent="0.2">
      <c r="A203" s="162"/>
      <c r="B203" s="162"/>
      <c r="C203" s="162"/>
      <c r="D203" s="208">
        <v>42723</v>
      </c>
      <c r="E203" s="180" t="s">
        <v>690</v>
      </c>
      <c r="F203" s="103">
        <v>42736</v>
      </c>
      <c r="G203" s="103">
        <v>42916</v>
      </c>
      <c r="H203" s="157"/>
      <c r="I203" s="100"/>
      <c r="J203" s="11"/>
      <c r="K203" s="11"/>
      <c r="L203" s="68">
        <f t="shared" si="64"/>
        <v>200.7398</v>
      </c>
      <c r="M203" s="11">
        <v>61.58</v>
      </c>
      <c r="N203" s="11">
        <v>2319.33</v>
      </c>
      <c r="O203" s="225" t="s">
        <v>799</v>
      </c>
      <c r="P203" s="205"/>
      <c r="Q203" s="205">
        <f t="shared" si="66"/>
        <v>1.0339753252718196</v>
      </c>
      <c r="R203" s="205">
        <f>L204/((K202*0.06)*1.18)</f>
        <v>1.4009014364733723</v>
      </c>
      <c r="AB203" s="93"/>
      <c r="AG203" s="93"/>
    </row>
    <row r="204" spans="1:33" s="5" customFormat="1" ht="14.25" customHeight="1" x14ac:dyDescent="0.2">
      <c r="A204" s="163"/>
      <c r="B204" s="163"/>
      <c r="C204" s="163"/>
      <c r="D204" s="208"/>
      <c r="E204" s="180"/>
      <c r="F204" s="103">
        <v>42917</v>
      </c>
      <c r="G204" s="103">
        <v>43100</v>
      </c>
      <c r="H204" s="158"/>
      <c r="I204" s="100"/>
      <c r="J204" s="11"/>
      <c r="K204" s="11"/>
      <c r="L204" s="68">
        <f t="shared" si="64"/>
        <v>207.56</v>
      </c>
      <c r="M204" s="11">
        <v>61.58</v>
      </c>
      <c r="N204" s="11">
        <v>2433</v>
      </c>
      <c r="O204" s="226"/>
      <c r="P204" s="206"/>
      <c r="Q204" s="206"/>
      <c r="R204" s="206"/>
      <c r="AB204" s="93"/>
      <c r="AG204" s="93"/>
    </row>
    <row r="205" spans="1:33" s="5" customFormat="1" ht="14.25" customHeight="1" x14ac:dyDescent="0.2">
      <c r="A205" s="161" t="s">
        <v>53</v>
      </c>
      <c r="B205" s="161" t="s">
        <v>415</v>
      </c>
      <c r="C205" s="161" t="s">
        <v>336</v>
      </c>
      <c r="D205" s="157">
        <v>42335</v>
      </c>
      <c r="E205" s="157" t="s">
        <v>507</v>
      </c>
      <c r="F205" s="103">
        <v>42736</v>
      </c>
      <c r="G205" s="103">
        <v>42916</v>
      </c>
      <c r="H205" s="157" t="s">
        <v>807</v>
      </c>
      <c r="I205" s="100">
        <f t="shared" ref="I205:I212" si="68">K205*0.06+J205</f>
        <v>139.9196</v>
      </c>
      <c r="J205" s="11">
        <v>40.07</v>
      </c>
      <c r="K205" s="11">
        <v>1664.16</v>
      </c>
      <c r="L205" s="68">
        <f t="shared" si="64"/>
        <v>0</v>
      </c>
      <c r="M205" s="11"/>
      <c r="N205" s="11"/>
      <c r="O205" s="225"/>
      <c r="P205" s="205">
        <f>(K206*0.06+J206)/(K205*0.06+J205)</f>
        <v>1.0385564281201489</v>
      </c>
      <c r="Q205" s="205"/>
      <c r="R205" s="205"/>
      <c r="AB205" s="93"/>
      <c r="AG205" s="93"/>
    </row>
    <row r="206" spans="1:33" s="5" customFormat="1" ht="14.25" customHeight="1" x14ac:dyDescent="0.2">
      <c r="A206" s="162" t="s">
        <v>53</v>
      </c>
      <c r="B206" s="162" t="s">
        <v>415</v>
      </c>
      <c r="C206" s="162"/>
      <c r="D206" s="158"/>
      <c r="E206" s="158"/>
      <c r="F206" s="103">
        <v>42917</v>
      </c>
      <c r="G206" s="103">
        <v>43100</v>
      </c>
      <c r="H206" s="216"/>
      <c r="I206" s="100">
        <f t="shared" si="68"/>
        <v>145.31440000000001</v>
      </c>
      <c r="J206" s="11">
        <v>42.07</v>
      </c>
      <c r="K206" s="11">
        <v>1720.74</v>
      </c>
      <c r="L206" s="68">
        <f t="shared" si="64"/>
        <v>0</v>
      </c>
      <c r="M206" s="11"/>
      <c r="N206" s="11"/>
      <c r="O206" s="226"/>
      <c r="P206" s="206"/>
      <c r="Q206" s="206"/>
      <c r="R206" s="206"/>
      <c r="AB206" s="93"/>
      <c r="AG206" s="93"/>
    </row>
    <row r="207" spans="1:33" s="5" customFormat="1" ht="14.25" customHeight="1" x14ac:dyDescent="0.2">
      <c r="A207" s="162"/>
      <c r="B207" s="162"/>
      <c r="C207" s="162"/>
      <c r="D207" s="208">
        <v>42723</v>
      </c>
      <c r="E207" s="180" t="s">
        <v>690</v>
      </c>
      <c r="F207" s="103">
        <v>42736</v>
      </c>
      <c r="G207" s="103">
        <v>42916</v>
      </c>
      <c r="H207" s="157"/>
      <c r="I207" s="100"/>
      <c r="J207" s="11"/>
      <c r="K207" s="11"/>
      <c r="L207" s="68">
        <f t="shared" si="64"/>
        <v>125.9084</v>
      </c>
      <c r="M207" s="11">
        <v>39.409999999999997</v>
      </c>
      <c r="N207" s="11">
        <v>1441.64</v>
      </c>
      <c r="O207" s="225"/>
      <c r="P207" s="205"/>
      <c r="Q207" s="205">
        <f t="shared" si="66"/>
        <v>1.0378179692538385</v>
      </c>
      <c r="R207" s="205">
        <f>L208/((K206*0.06+J206)*1.18)</f>
        <v>0.76205309408835742</v>
      </c>
      <c r="AB207" s="93"/>
      <c r="AG207" s="93"/>
    </row>
    <row r="208" spans="1:33" s="5" customFormat="1" ht="14.25" customHeight="1" x14ac:dyDescent="0.2">
      <c r="A208" s="163"/>
      <c r="B208" s="163"/>
      <c r="C208" s="163"/>
      <c r="D208" s="208">
        <v>42356</v>
      </c>
      <c r="E208" s="180" t="s">
        <v>483</v>
      </c>
      <c r="F208" s="103">
        <v>42917</v>
      </c>
      <c r="G208" s="103">
        <v>43100</v>
      </c>
      <c r="H208" s="158"/>
      <c r="I208" s="100"/>
      <c r="J208" s="11"/>
      <c r="K208" s="11"/>
      <c r="L208" s="68">
        <v>130.66999999999999</v>
      </c>
      <c r="M208" s="11">
        <v>40.909999999999997</v>
      </c>
      <c r="N208" s="11">
        <v>1496.42</v>
      </c>
      <c r="O208" s="226"/>
      <c r="P208" s="206"/>
      <c r="Q208" s="206"/>
      <c r="R208" s="206"/>
      <c r="AB208" s="93"/>
      <c r="AG208" s="93"/>
    </row>
    <row r="209" spans="1:33" s="5" customFormat="1" ht="14.25" customHeight="1" x14ac:dyDescent="0.2">
      <c r="A209" s="161" t="s">
        <v>53</v>
      </c>
      <c r="B209" s="161" t="s">
        <v>318</v>
      </c>
      <c r="C209" s="161" t="s">
        <v>148</v>
      </c>
      <c r="D209" s="157">
        <v>42723</v>
      </c>
      <c r="E209" s="157" t="s">
        <v>621</v>
      </c>
      <c r="F209" s="103">
        <v>42736</v>
      </c>
      <c r="G209" s="103">
        <v>42916</v>
      </c>
      <c r="H209" s="106"/>
      <c r="I209" s="100">
        <f t="shared" si="68"/>
        <v>108.7542</v>
      </c>
      <c r="J209" s="11"/>
      <c r="K209" s="11">
        <v>1812.57</v>
      </c>
      <c r="L209" s="68">
        <f t="shared" si="64"/>
        <v>0</v>
      </c>
      <c r="M209" s="11"/>
      <c r="N209" s="11"/>
      <c r="O209" s="107" t="s">
        <v>808</v>
      </c>
      <c r="P209" s="116"/>
      <c r="Q209" s="116"/>
      <c r="R209" s="116"/>
      <c r="AB209" s="93"/>
      <c r="AG209" s="93"/>
    </row>
    <row r="210" spans="1:33" s="5" customFormat="1" ht="14.25" customHeight="1" x14ac:dyDescent="0.2">
      <c r="A210" s="223"/>
      <c r="B210" s="162"/>
      <c r="C210" s="162"/>
      <c r="D210" s="158"/>
      <c r="E210" s="158"/>
      <c r="F210" s="103">
        <v>42917</v>
      </c>
      <c r="G210" s="103">
        <v>43100</v>
      </c>
      <c r="H210" s="106"/>
      <c r="I210" s="100">
        <f t="shared" si="68"/>
        <v>108.7542</v>
      </c>
      <c r="J210" s="11"/>
      <c r="K210" s="11">
        <v>1812.57</v>
      </c>
      <c r="L210" s="68">
        <f t="shared" si="64"/>
        <v>0</v>
      </c>
      <c r="M210" s="11"/>
      <c r="N210" s="11"/>
      <c r="O210" s="107"/>
      <c r="P210" s="116"/>
      <c r="Q210" s="116"/>
      <c r="R210" s="116"/>
      <c r="AB210" s="93"/>
      <c r="AG210" s="93"/>
    </row>
    <row r="211" spans="1:33" s="5" customFormat="1" x14ac:dyDescent="0.2">
      <c r="A211" s="223"/>
      <c r="B211" s="162"/>
      <c r="C211" s="162"/>
      <c r="D211" s="157">
        <v>42723</v>
      </c>
      <c r="E211" s="157" t="s">
        <v>621</v>
      </c>
      <c r="F211" s="103">
        <v>42736</v>
      </c>
      <c r="G211" s="103">
        <v>42916</v>
      </c>
      <c r="H211" s="157"/>
      <c r="I211" s="100">
        <f t="shared" si="68"/>
        <v>127.8942</v>
      </c>
      <c r="J211" s="11">
        <v>19.14</v>
      </c>
      <c r="K211" s="11">
        <v>1812.57</v>
      </c>
      <c r="L211" s="68">
        <f t="shared" si="64"/>
        <v>0</v>
      </c>
      <c r="M211" s="11"/>
      <c r="N211" s="11"/>
      <c r="O211" s="225" t="s">
        <v>645</v>
      </c>
      <c r="P211" s="205">
        <f>(K212*0.06+J212)/(K211*0.06+J211)</f>
        <v>1.0050041362313538</v>
      </c>
      <c r="Q211" s="205"/>
      <c r="R211" s="205"/>
      <c r="AB211" s="93"/>
      <c r="AG211" s="93"/>
    </row>
    <row r="212" spans="1:33" s="5" customFormat="1" x14ac:dyDescent="0.2">
      <c r="A212" s="223"/>
      <c r="B212" s="162"/>
      <c r="C212" s="162"/>
      <c r="D212" s="158"/>
      <c r="E212" s="158"/>
      <c r="F212" s="103">
        <v>42917</v>
      </c>
      <c r="G212" s="103">
        <v>43100</v>
      </c>
      <c r="H212" s="158"/>
      <c r="I212" s="100">
        <f t="shared" si="68"/>
        <v>128.5342</v>
      </c>
      <c r="J212" s="11">
        <v>19.78</v>
      </c>
      <c r="K212" s="11">
        <v>1812.57</v>
      </c>
      <c r="L212" s="68">
        <f t="shared" si="64"/>
        <v>0</v>
      </c>
      <c r="M212" s="11"/>
      <c r="N212" s="11"/>
      <c r="O212" s="226"/>
      <c r="P212" s="206"/>
      <c r="Q212" s="206"/>
      <c r="R212" s="206"/>
      <c r="AB212" s="93"/>
      <c r="AG212" s="93"/>
    </row>
    <row r="213" spans="1:33" s="5" customFormat="1" x14ac:dyDescent="0.2">
      <c r="A213" s="223"/>
      <c r="B213" s="162"/>
      <c r="C213" s="162"/>
      <c r="D213" s="157">
        <v>42723</v>
      </c>
      <c r="E213" s="157" t="s">
        <v>627</v>
      </c>
      <c r="F213" s="103">
        <v>42736</v>
      </c>
      <c r="G213" s="103">
        <v>42916</v>
      </c>
      <c r="H213" s="157"/>
      <c r="I213" s="100"/>
      <c r="J213" s="11"/>
      <c r="K213" s="11"/>
      <c r="L213" s="68">
        <f t="shared" si="64"/>
        <v>118.78999999999999</v>
      </c>
      <c r="M213" s="11">
        <v>58.97</v>
      </c>
      <c r="N213" s="11">
        <v>997</v>
      </c>
      <c r="O213" s="225" t="s">
        <v>504</v>
      </c>
      <c r="P213" s="205"/>
      <c r="Q213" s="205">
        <f t="shared" ref="Q213:Q217" si="69">L214/L213</f>
        <v>1.0339994949069788</v>
      </c>
      <c r="R213" s="205">
        <f>L214/((K212*0.06+J212)*1.18)</f>
        <v>0.80984052018708264</v>
      </c>
      <c r="AB213" s="93"/>
      <c r="AG213" s="93"/>
    </row>
    <row r="214" spans="1:33" s="5" customFormat="1" x14ac:dyDescent="0.2">
      <c r="A214" s="223"/>
      <c r="B214" s="162"/>
      <c r="C214" s="162"/>
      <c r="D214" s="158"/>
      <c r="E214" s="158"/>
      <c r="F214" s="103">
        <v>42917</v>
      </c>
      <c r="G214" s="103">
        <v>43100</v>
      </c>
      <c r="H214" s="158"/>
      <c r="I214" s="100"/>
      <c r="J214" s="11"/>
      <c r="K214" s="11"/>
      <c r="L214" s="68">
        <f t="shared" si="64"/>
        <v>122.8288</v>
      </c>
      <c r="M214" s="11">
        <v>59.44</v>
      </c>
      <c r="N214" s="11">
        <v>1056.48</v>
      </c>
      <c r="O214" s="226"/>
      <c r="P214" s="206"/>
      <c r="Q214" s="206"/>
      <c r="R214" s="206"/>
      <c r="AB214" s="93"/>
      <c r="AG214" s="93"/>
    </row>
    <row r="215" spans="1:33" s="5" customFormat="1" ht="14.25" customHeight="1" x14ac:dyDescent="0.2">
      <c r="A215" s="223"/>
      <c r="B215" s="162"/>
      <c r="C215" s="162"/>
      <c r="D215" s="157">
        <v>42723</v>
      </c>
      <c r="E215" s="157" t="s">
        <v>627</v>
      </c>
      <c r="F215" s="103">
        <v>42736</v>
      </c>
      <c r="G215" s="103">
        <v>42916</v>
      </c>
      <c r="H215" s="157"/>
      <c r="I215" s="100"/>
      <c r="J215" s="11"/>
      <c r="K215" s="11"/>
      <c r="L215" s="68">
        <f t="shared" si="64"/>
        <v>120.7298</v>
      </c>
      <c r="M215" s="11">
        <v>61.58</v>
      </c>
      <c r="N215" s="11">
        <v>985.83</v>
      </c>
      <c r="O215" s="225" t="s">
        <v>505</v>
      </c>
      <c r="P215" s="205"/>
      <c r="Q215" s="205">
        <f t="shared" si="69"/>
        <v>1.033998234073112</v>
      </c>
      <c r="R215" s="205">
        <f>L216/((K212*0.06+J212)*1.18)</f>
        <v>0.82306393478762585</v>
      </c>
      <c r="AB215" s="93"/>
      <c r="AG215" s="93"/>
    </row>
    <row r="216" spans="1:33" s="5" customFormat="1" ht="14.25" customHeight="1" x14ac:dyDescent="0.2">
      <c r="A216" s="223"/>
      <c r="B216" s="162"/>
      <c r="C216" s="162"/>
      <c r="D216" s="158"/>
      <c r="E216" s="158"/>
      <c r="F216" s="103">
        <v>42917</v>
      </c>
      <c r="G216" s="103">
        <v>43100</v>
      </c>
      <c r="H216" s="158"/>
      <c r="I216" s="100"/>
      <c r="J216" s="11"/>
      <c r="K216" s="11"/>
      <c r="L216" s="68">
        <f t="shared" si="64"/>
        <v>124.83439999999999</v>
      </c>
      <c r="M216" s="11">
        <v>61.58</v>
      </c>
      <c r="N216" s="11">
        <v>1054.24</v>
      </c>
      <c r="O216" s="226"/>
      <c r="P216" s="206"/>
      <c r="Q216" s="206"/>
      <c r="R216" s="206"/>
      <c r="AB216" s="93"/>
      <c r="AG216" s="93"/>
    </row>
    <row r="217" spans="1:33" s="5" customFormat="1" ht="14.25" customHeight="1" x14ac:dyDescent="0.2">
      <c r="A217" s="223"/>
      <c r="B217" s="162"/>
      <c r="C217" s="162"/>
      <c r="D217" s="157">
        <v>42723</v>
      </c>
      <c r="E217" s="157" t="s">
        <v>627</v>
      </c>
      <c r="F217" s="103">
        <v>42736</v>
      </c>
      <c r="G217" s="103">
        <v>42916</v>
      </c>
      <c r="H217" s="157"/>
      <c r="I217" s="100"/>
      <c r="J217" s="11"/>
      <c r="K217" s="11"/>
      <c r="L217" s="68">
        <f t="shared" si="64"/>
        <v>118.586</v>
      </c>
      <c r="M217" s="11">
        <v>59.33</v>
      </c>
      <c r="N217" s="11">
        <v>987.6</v>
      </c>
      <c r="O217" s="225" t="s">
        <v>644</v>
      </c>
      <c r="P217" s="205"/>
      <c r="Q217" s="205">
        <f t="shared" si="69"/>
        <v>1.034034371679625</v>
      </c>
      <c r="R217" s="205">
        <f>L218/((K212*0.06+J212)*1.18)</f>
        <v>0.80847703687067241</v>
      </c>
      <c r="AB217" s="93"/>
      <c r="AG217" s="93"/>
    </row>
    <row r="218" spans="1:33" s="5" customFormat="1" ht="14.25" customHeight="1" x14ac:dyDescent="0.2">
      <c r="A218" s="222"/>
      <c r="B218" s="163"/>
      <c r="C218" s="163"/>
      <c r="D218" s="158"/>
      <c r="E218" s="158"/>
      <c r="F218" s="103">
        <v>42917</v>
      </c>
      <c r="G218" s="103">
        <v>43100</v>
      </c>
      <c r="H218" s="158"/>
      <c r="I218" s="100"/>
      <c r="J218" s="11"/>
      <c r="K218" s="11"/>
      <c r="L218" s="68">
        <f t="shared" si="64"/>
        <v>122.62200000000001</v>
      </c>
      <c r="M218" s="11">
        <v>60.09</v>
      </c>
      <c r="N218" s="11">
        <v>1042.2</v>
      </c>
      <c r="O218" s="226"/>
      <c r="P218" s="206"/>
      <c r="Q218" s="206"/>
      <c r="R218" s="206"/>
      <c r="AB218" s="93"/>
      <c r="AG218" s="93"/>
    </row>
    <row r="219" spans="1:33" s="5" customFormat="1" ht="14.25" customHeight="1" x14ac:dyDescent="0.2">
      <c r="A219" s="161" t="s">
        <v>53</v>
      </c>
      <c r="B219" s="161" t="s">
        <v>347</v>
      </c>
      <c r="C219" s="161" t="s">
        <v>148</v>
      </c>
      <c r="D219" s="157">
        <v>42723</v>
      </c>
      <c r="E219" s="157" t="s">
        <v>621</v>
      </c>
      <c r="F219" s="103">
        <v>42736</v>
      </c>
      <c r="G219" s="103">
        <v>42916</v>
      </c>
      <c r="H219" s="106"/>
      <c r="I219" s="100">
        <f t="shared" ref="I219:I222" si="70">K219*0.06+J219</f>
        <v>108.7542</v>
      </c>
      <c r="J219" s="11"/>
      <c r="K219" s="11">
        <v>1812.57</v>
      </c>
      <c r="L219" s="68">
        <f t="shared" si="64"/>
        <v>0</v>
      </c>
      <c r="M219" s="11"/>
      <c r="N219" s="11"/>
      <c r="O219" s="107" t="s">
        <v>808</v>
      </c>
      <c r="P219" s="116"/>
      <c r="Q219" s="116"/>
      <c r="R219" s="116"/>
      <c r="AB219" s="93"/>
      <c r="AG219" s="93"/>
    </row>
    <row r="220" spans="1:33" s="5" customFormat="1" ht="14.25" customHeight="1" x14ac:dyDescent="0.2">
      <c r="A220" s="162"/>
      <c r="B220" s="162"/>
      <c r="C220" s="162"/>
      <c r="D220" s="158"/>
      <c r="E220" s="158"/>
      <c r="F220" s="103">
        <v>42917</v>
      </c>
      <c r="G220" s="103">
        <v>43100</v>
      </c>
      <c r="H220" s="106"/>
      <c r="I220" s="100">
        <f t="shared" si="70"/>
        <v>108.7542</v>
      </c>
      <c r="J220" s="11"/>
      <c r="K220" s="11">
        <v>1812.57</v>
      </c>
      <c r="L220" s="68">
        <f t="shared" si="64"/>
        <v>0</v>
      </c>
      <c r="M220" s="11"/>
      <c r="N220" s="11"/>
      <c r="O220" s="107"/>
      <c r="P220" s="116"/>
      <c r="Q220" s="116"/>
      <c r="R220" s="116"/>
      <c r="AB220" s="93"/>
      <c r="AG220" s="93"/>
    </row>
    <row r="221" spans="1:33" s="5" customFormat="1" x14ac:dyDescent="0.2">
      <c r="A221" s="162"/>
      <c r="B221" s="162"/>
      <c r="C221" s="162"/>
      <c r="D221" s="157">
        <v>42723</v>
      </c>
      <c r="E221" s="157" t="s">
        <v>621</v>
      </c>
      <c r="F221" s="103">
        <v>42736</v>
      </c>
      <c r="G221" s="103">
        <v>42916</v>
      </c>
      <c r="H221" s="157"/>
      <c r="I221" s="100">
        <f t="shared" si="70"/>
        <v>127.8942</v>
      </c>
      <c r="J221" s="11">
        <v>19.14</v>
      </c>
      <c r="K221" s="11">
        <v>1812.57</v>
      </c>
      <c r="L221" s="68">
        <f t="shared" si="64"/>
        <v>0</v>
      </c>
      <c r="M221" s="11"/>
      <c r="N221" s="11"/>
      <c r="O221" s="225" t="s">
        <v>809</v>
      </c>
      <c r="P221" s="205">
        <f>(K222*0.06+J222)/(K221*0.06+J221)</f>
        <v>1.0050041362313538</v>
      </c>
      <c r="Q221" s="205"/>
      <c r="R221" s="205"/>
      <c r="AB221" s="93"/>
      <c r="AG221" s="93"/>
    </row>
    <row r="222" spans="1:33" s="5" customFormat="1" x14ac:dyDescent="0.2">
      <c r="A222" s="162"/>
      <c r="B222" s="162"/>
      <c r="C222" s="162"/>
      <c r="D222" s="158"/>
      <c r="E222" s="158"/>
      <c r="F222" s="103">
        <v>42917</v>
      </c>
      <c r="G222" s="103">
        <v>43100</v>
      </c>
      <c r="H222" s="158"/>
      <c r="I222" s="100">
        <f t="shared" si="70"/>
        <v>128.5342</v>
      </c>
      <c r="J222" s="11">
        <v>19.78</v>
      </c>
      <c r="K222" s="11">
        <v>1812.57</v>
      </c>
      <c r="L222" s="68">
        <f t="shared" si="64"/>
        <v>0</v>
      </c>
      <c r="M222" s="11"/>
      <c r="N222" s="11"/>
      <c r="O222" s="226"/>
      <c r="P222" s="206"/>
      <c r="Q222" s="206"/>
      <c r="R222" s="206"/>
      <c r="AB222" s="93"/>
      <c r="AG222" s="93"/>
    </row>
    <row r="223" spans="1:33" s="5" customFormat="1" x14ac:dyDescent="0.2">
      <c r="A223" s="162"/>
      <c r="B223" s="162"/>
      <c r="C223" s="162"/>
      <c r="D223" s="157">
        <v>42723</v>
      </c>
      <c r="E223" s="157" t="s">
        <v>627</v>
      </c>
      <c r="F223" s="103">
        <v>42736</v>
      </c>
      <c r="G223" s="103">
        <v>42916</v>
      </c>
      <c r="H223" s="157"/>
      <c r="I223" s="100"/>
      <c r="J223" s="11"/>
      <c r="K223" s="11"/>
      <c r="L223" s="68">
        <f t="shared" si="64"/>
        <v>0</v>
      </c>
      <c r="M223" s="11"/>
      <c r="N223" s="11"/>
      <c r="O223" s="225"/>
      <c r="P223" s="205"/>
      <c r="Q223" s="205"/>
      <c r="R223" s="205"/>
      <c r="AB223" s="93"/>
      <c r="AG223" s="93"/>
    </row>
    <row r="224" spans="1:33" s="5" customFormat="1" x14ac:dyDescent="0.2">
      <c r="A224" s="163"/>
      <c r="B224" s="163"/>
      <c r="C224" s="163"/>
      <c r="D224" s="158"/>
      <c r="E224" s="158"/>
      <c r="F224" s="103">
        <v>42917</v>
      </c>
      <c r="G224" s="103">
        <v>43100</v>
      </c>
      <c r="H224" s="158"/>
      <c r="I224" s="100"/>
      <c r="J224" s="11"/>
      <c r="K224" s="11"/>
      <c r="L224" s="68">
        <f t="shared" si="64"/>
        <v>0</v>
      </c>
      <c r="M224" s="11"/>
      <c r="N224" s="11"/>
      <c r="O224" s="226"/>
      <c r="P224" s="206"/>
      <c r="Q224" s="206"/>
      <c r="R224" s="206"/>
      <c r="AB224" s="93"/>
      <c r="AG224" s="93"/>
    </row>
    <row r="225" spans="1:33" s="10" customFormat="1" ht="14.25" customHeight="1" x14ac:dyDescent="0.25">
      <c r="A225" s="161" t="s">
        <v>53</v>
      </c>
      <c r="B225" s="161" t="s">
        <v>416</v>
      </c>
      <c r="C225" s="161" t="s">
        <v>684</v>
      </c>
      <c r="D225" s="157">
        <v>42720</v>
      </c>
      <c r="E225" s="157" t="s">
        <v>599</v>
      </c>
      <c r="F225" s="103">
        <v>42736</v>
      </c>
      <c r="G225" s="103">
        <v>42916</v>
      </c>
      <c r="H225" s="157"/>
      <c r="I225" s="100">
        <f t="shared" ref="I225:I226" si="71">K225*0.06+J225</f>
        <v>113.1</v>
      </c>
      <c r="J225" s="100"/>
      <c r="K225" s="100">
        <v>1885</v>
      </c>
      <c r="L225" s="68">
        <f t="shared" si="64"/>
        <v>0</v>
      </c>
      <c r="M225" s="100"/>
      <c r="N225" s="100"/>
      <c r="O225" s="217" t="s">
        <v>799</v>
      </c>
      <c r="P225" s="205">
        <f>(K226*0.06+J226)/(K225*0.06+J225)</f>
        <v>1.0114376657824933</v>
      </c>
      <c r="Q225" s="205"/>
      <c r="R225" s="205"/>
      <c r="AB225" s="94"/>
      <c r="AG225" s="94"/>
    </row>
    <row r="226" spans="1:33" s="5" customFormat="1" ht="20.25" customHeight="1" x14ac:dyDescent="0.2">
      <c r="A226" s="162"/>
      <c r="B226" s="162"/>
      <c r="C226" s="162"/>
      <c r="D226" s="216"/>
      <c r="E226" s="216"/>
      <c r="F226" s="103">
        <v>42917</v>
      </c>
      <c r="G226" s="103">
        <v>43100</v>
      </c>
      <c r="H226" s="158"/>
      <c r="I226" s="100">
        <f t="shared" si="71"/>
        <v>114.39359999999999</v>
      </c>
      <c r="J226" s="100"/>
      <c r="K226" s="100">
        <v>1906.56</v>
      </c>
      <c r="L226" s="68">
        <f t="shared" si="64"/>
        <v>0</v>
      </c>
      <c r="M226" s="100"/>
      <c r="N226" s="100"/>
      <c r="O226" s="218"/>
      <c r="P226" s="206"/>
      <c r="Q226" s="206"/>
      <c r="R226" s="206"/>
      <c r="AB226" s="93"/>
      <c r="AG226" s="93"/>
    </row>
    <row r="227" spans="1:33" s="10" customFormat="1" ht="14.25" customHeight="1" x14ac:dyDescent="0.25">
      <c r="A227" s="162"/>
      <c r="B227" s="162"/>
      <c r="C227" s="162"/>
      <c r="D227" s="157">
        <v>42723</v>
      </c>
      <c r="E227" s="157" t="s">
        <v>690</v>
      </c>
      <c r="F227" s="103">
        <v>42736</v>
      </c>
      <c r="G227" s="103">
        <v>42916</v>
      </c>
      <c r="H227" s="157"/>
      <c r="I227" s="100"/>
      <c r="J227" s="100"/>
      <c r="K227" s="100"/>
      <c r="L227" s="68">
        <f t="shared" si="64"/>
        <v>110.6502</v>
      </c>
      <c r="M227" s="100">
        <v>40.56</v>
      </c>
      <c r="N227" s="100">
        <v>1168.17</v>
      </c>
      <c r="O227" s="217" t="s">
        <v>799</v>
      </c>
      <c r="P227" s="205" t="e">
        <f>(K228*0.06+J228)/(K227*0.06+J227)</f>
        <v>#DIV/0!</v>
      </c>
      <c r="Q227" s="205"/>
      <c r="R227" s="205"/>
      <c r="AB227" s="94"/>
      <c r="AG227" s="94"/>
    </row>
    <row r="228" spans="1:33" s="5" customFormat="1" ht="20.25" customHeight="1" x14ac:dyDescent="0.2">
      <c r="A228" s="163"/>
      <c r="B228" s="163"/>
      <c r="C228" s="163"/>
      <c r="D228" s="216">
        <v>42356</v>
      </c>
      <c r="E228" s="216" t="s">
        <v>483</v>
      </c>
      <c r="F228" s="103">
        <v>42917</v>
      </c>
      <c r="G228" s="103">
        <v>43100</v>
      </c>
      <c r="H228" s="158"/>
      <c r="I228" s="100"/>
      <c r="J228" s="100"/>
      <c r="K228" s="100"/>
      <c r="L228" s="68">
        <f t="shared" si="64"/>
        <v>114.40979999999999</v>
      </c>
      <c r="M228" s="100">
        <v>37.74</v>
      </c>
      <c r="N228" s="100">
        <v>1277.83</v>
      </c>
      <c r="O228" s="218"/>
      <c r="P228" s="206"/>
      <c r="Q228" s="206"/>
      <c r="R228" s="206"/>
      <c r="AB228" s="93"/>
      <c r="AG228" s="93"/>
    </row>
    <row r="229" spans="1:33" s="10" customFormat="1" ht="14.25" customHeight="1" x14ac:dyDescent="0.25">
      <c r="A229" s="161" t="s">
        <v>53</v>
      </c>
      <c r="B229" s="161" t="s">
        <v>318</v>
      </c>
      <c r="C229" s="161" t="s">
        <v>684</v>
      </c>
      <c r="D229" s="157">
        <v>42723</v>
      </c>
      <c r="E229" s="157" t="s">
        <v>789</v>
      </c>
      <c r="F229" s="103">
        <v>42736</v>
      </c>
      <c r="G229" s="103">
        <v>42916</v>
      </c>
      <c r="H229" s="157"/>
      <c r="I229" s="100">
        <f t="shared" ref="I229:I230" si="72">K229*0.06+J229</f>
        <v>110.28</v>
      </c>
      <c r="J229" s="100"/>
      <c r="K229" s="100">
        <v>1838</v>
      </c>
      <c r="L229" s="68">
        <f t="shared" si="64"/>
        <v>0</v>
      </c>
      <c r="M229" s="100"/>
      <c r="N229" s="100"/>
      <c r="O229" s="217" t="s">
        <v>799</v>
      </c>
      <c r="P229" s="205">
        <f>(K230*0.06+J230)/(K229*0.06+J229)</f>
        <v>1.0331338411316648</v>
      </c>
      <c r="Q229" s="205"/>
      <c r="R229" s="205"/>
      <c r="AB229" s="94"/>
      <c r="AG229" s="94"/>
    </row>
    <row r="230" spans="1:33" s="5" customFormat="1" ht="20.25" customHeight="1" x14ac:dyDescent="0.2">
      <c r="A230" s="162"/>
      <c r="B230" s="162"/>
      <c r="C230" s="162"/>
      <c r="D230" s="216"/>
      <c r="E230" s="216"/>
      <c r="F230" s="103">
        <v>42917</v>
      </c>
      <c r="G230" s="103">
        <v>43100</v>
      </c>
      <c r="H230" s="158"/>
      <c r="I230" s="100">
        <f t="shared" si="72"/>
        <v>113.934</v>
      </c>
      <c r="J230" s="100"/>
      <c r="K230" s="100">
        <v>1898.9</v>
      </c>
      <c r="L230" s="68">
        <f t="shared" si="64"/>
        <v>0</v>
      </c>
      <c r="M230" s="100"/>
      <c r="N230" s="100"/>
      <c r="O230" s="218"/>
      <c r="P230" s="206"/>
      <c r="Q230" s="206"/>
      <c r="R230" s="206"/>
      <c r="AB230" s="93"/>
      <c r="AG230" s="93"/>
    </row>
    <row r="231" spans="1:33" s="10" customFormat="1" ht="14.25" customHeight="1" x14ac:dyDescent="0.25">
      <c r="A231" s="162"/>
      <c r="B231" s="162"/>
      <c r="C231" s="162"/>
      <c r="D231" s="157">
        <v>42723</v>
      </c>
      <c r="E231" s="157" t="s">
        <v>690</v>
      </c>
      <c r="F231" s="103">
        <v>42736</v>
      </c>
      <c r="G231" s="103">
        <v>42916</v>
      </c>
      <c r="H231" s="157"/>
      <c r="I231" s="100"/>
      <c r="J231" s="100"/>
      <c r="K231" s="100"/>
      <c r="L231" s="68">
        <v>189.07</v>
      </c>
      <c r="M231" s="100">
        <v>58.97</v>
      </c>
      <c r="N231" s="100">
        <v>2168.84</v>
      </c>
      <c r="O231" s="217" t="s">
        <v>799</v>
      </c>
      <c r="P231" s="205" t="e">
        <f>(K232*0.06+J232)/(K231*0.06+J231)</f>
        <v>#DIV/0!</v>
      </c>
      <c r="Q231" s="205"/>
      <c r="R231" s="205"/>
      <c r="AB231" s="94"/>
      <c r="AG231" s="94"/>
    </row>
    <row r="232" spans="1:33" s="5" customFormat="1" ht="20.25" customHeight="1" x14ac:dyDescent="0.2">
      <c r="A232" s="163"/>
      <c r="B232" s="163"/>
      <c r="C232" s="163"/>
      <c r="D232" s="216">
        <v>42356</v>
      </c>
      <c r="E232" s="216" t="s">
        <v>483</v>
      </c>
      <c r="F232" s="103">
        <v>42917</v>
      </c>
      <c r="G232" s="103">
        <v>43100</v>
      </c>
      <c r="H232" s="158"/>
      <c r="I232" s="100"/>
      <c r="J232" s="100"/>
      <c r="K232" s="100"/>
      <c r="L232" s="68">
        <f t="shared" si="64"/>
        <v>193.88199999999998</v>
      </c>
      <c r="M232" s="100">
        <v>59.44</v>
      </c>
      <c r="N232" s="100">
        <v>2240.6999999999998</v>
      </c>
      <c r="O232" s="218"/>
      <c r="P232" s="206"/>
      <c r="Q232" s="206"/>
      <c r="R232" s="206"/>
      <c r="AB232" s="93"/>
      <c r="AG232" s="93"/>
    </row>
    <row r="233" spans="1:33" s="10" customFormat="1" ht="14.25" customHeight="1" x14ac:dyDescent="0.25">
      <c r="A233" s="161" t="s">
        <v>53</v>
      </c>
      <c r="B233" s="161" t="s">
        <v>335</v>
      </c>
      <c r="C233" s="161" t="s">
        <v>499</v>
      </c>
      <c r="D233" s="157">
        <v>42723</v>
      </c>
      <c r="E233" s="157" t="s">
        <v>842</v>
      </c>
      <c r="F233" s="103">
        <v>42736</v>
      </c>
      <c r="G233" s="103">
        <v>42916</v>
      </c>
      <c r="H233" s="157"/>
      <c r="I233" s="100">
        <f>K233*0.06+J233</f>
        <v>198.71599999999998</v>
      </c>
      <c r="J233" s="100">
        <v>40.07</v>
      </c>
      <c r="K233" s="100">
        <v>2644.1</v>
      </c>
      <c r="L233" s="100"/>
      <c r="M233" s="100"/>
      <c r="N233" s="100"/>
      <c r="O233" s="217"/>
      <c r="P233" s="205">
        <f>(K234*0.06+J234)/(K233*0.06+J233)</f>
        <v>1.0941544717083678</v>
      </c>
      <c r="Q233" s="205"/>
      <c r="R233" s="205"/>
      <c r="AB233" s="94"/>
      <c r="AG233" s="94"/>
    </row>
    <row r="234" spans="1:33" s="5" customFormat="1" ht="20.25" customHeight="1" x14ac:dyDescent="0.2">
      <c r="A234" s="162" t="s">
        <v>53</v>
      </c>
      <c r="B234" s="162" t="s">
        <v>335</v>
      </c>
      <c r="C234" s="162"/>
      <c r="D234" s="216"/>
      <c r="E234" s="216"/>
      <c r="F234" s="103">
        <v>42917</v>
      </c>
      <c r="G234" s="103">
        <v>43100</v>
      </c>
      <c r="H234" s="158"/>
      <c r="I234" s="100">
        <f>K234*0.06+J234</f>
        <v>217.42599999999999</v>
      </c>
      <c r="J234" s="100">
        <v>58.78</v>
      </c>
      <c r="K234" s="100">
        <v>2644.1</v>
      </c>
      <c r="L234" s="100"/>
      <c r="M234" s="100"/>
      <c r="N234" s="100"/>
      <c r="O234" s="218"/>
      <c r="P234" s="206"/>
      <c r="Q234" s="206"/>
      <c r="R234" s="206"/>
      <c r="AB234" s="93"/>
      <c r="AG234" s="93"/>
    </row>
    <row r="235" spans="1:33" s="5" customFormat="1" ht="19.5" customHeight="1" x14ac:dyDescent="0.2">
      <c r="A235" s="162"/>
      <c r="B235" s="162"/>
      <c r="C235" s="162"/>
      <c r="D235" s="208">
        <v>42723</v>
      </c>
      <c r="E235" s="180" t="s">
        <v>690</v>
      </c>
      <c r="F235" s="103">
        <v>42736</v>
      </c>
      <c r="G235" s="103">
        <v>42916</v>
      </c>
      <c r="H235" s="157"/>
      <c r="I235" s="100"/>
      <c r="J235" s="100"/>
      <c r="K235" s="100"/>
      <c r="L235" s="68">
        <f>N235*0.06+M235</f>
        <v>129.09979999999999</v>
      </c>
      <c r="M235" s="100">
        <v>28.73</v>
      </c>
      <c r="N235" s="100">
        <v>1672.83</v>
      </c>
      <c r="O235" s="217"/>
      <c r="P235" s="205"/>
      <c r="Q235" s="205">
        <f t="shared" ref="Q235" si="73">L236/L235</f>
        <v>1.0340263888867374</v>
      </c>
      <c r="R235" s="205">
        <f>L236/((K234*0.06+J234)*1.18)</f>
        <v>0.52031183958633431</v>
      </c>
      <c r="AB235" s="93"/>
      <c r="AG235" s="93"/>
    </row>
    <row r="236" spans="1:33" s="5" customFormat="1" ht="18.75" customHeight="1" x14ac:dyDescent="0.2">
      <c r="A236" s="163"/>
      <c r="B236" s="163"/>
      <c r="C236" s="163"/>
      <c r="D236" s="208"/>
      <c r="E236" s="180"/>
      <c r="F236" s="103">
        <v>42917</v>
      </c>
      <c r="G236" s="103">
        <v>43100</v>
      </c>
      <c r="H236" s="158"/>
      <c r="I236" s="100"/>
      <c r="J236" s="100"/>
      <c r="K236" s="100"/>
      <c r="L236" s="68">
        <f>N236*0.06+M236</f>
        <v>133.49260000000001</v>
      </c>
      <c r="M236" s="100">
        <v>29.71</v>
      </c>
      <c r="N236" s="100">
        <v>1729.71</v>
      </c>
      <c r="O236" s="218"/>
      <c r="P236" s="206"/>
      <c r="Q236" s="206"/>
      <c r="R236" s="206"/>
      <c r="AB236" s="93"/>
      <c r="AG236" s="93"/>
    </row>
    <row r="237" spans="1:33" s="10" customFormat="1" ht="14.25" customHeight="1" x14ac:dyDescent="0.25">
      <c r="A237" s="161" t="s">
        <v>53</v>
      </c>
      <c r="B237" s="161" t="s">
        <v>319</v>
      </c>
      <c r="C237" s="161" t="s">
        <v>810</v>
      </c>
      <c r="D237" s="157" t="s">
        <v>811</v>
      </c>
      <c r="E237" s="157" t="s">
        <v>812</v>
      </c>
      <c r="F237" s="103">
        <v>42736</v>
      </c>
      <c r="G237" s="103">
        <v>42916</v>
      </c>
      <c r="H237" s="157"/>
      <c r="I237" s="100">
        <f>K237*0.06+J237</f>
        <v>118.64280000000001</v>
      </c>
      <c r="J237" s="100"/>
      <c r="K237" s="100">
        <v>1977.38</v>
      </c>
      <c r="L237" s="68">
        <f t="shared" ref="L237:L238" si="74">N237*0.06+M237</f>
        <v>0</v>
      </c>
      <c r="M237" s="100"/>
      <c r="N237" s="100"/>
      <c r="O237" s="225" t="s">
        <v>813</v>
      </c>
      <c r="P237" s="205">
        <f>(K238*0.06+J238)/(K237*0.06+J237)</f>
        <v>1.0226916424764081</v>
      </c>
      <c r="Q237" s="205"/>
      <c r="R237" s="205"/>
      <c r="AB237" s="94"/>
      <c r="AG237" s="94"/>
    </row>
    <row r="238" spans="1:33" s="5" customFormat="1" ht="26.25" customHeight="1" x14ac:dyDescent="0.2">
      <c r="A238" s="162" t="s">
        <v>53</v>
      </c>
      <c r="B238" s="162" t="s">
        <v>335</v>
      </c>
      <c r="C238" s="162"/>
      <c r="D238" s="216"/>
      <c r="E238" s="216"/>
      <c r="F238" s="103">
        <v>42917</v>
      </c>
      <c r="G238" s="103">
        <v>43100</v>
      </c>
      <c r="H238" s="158"/>
      <c r="I238" s="100">
        <f t="shared" ref="I238" si="75">K238*0.06+J238</f>
        <v>121.33499999999999</v>
      </c>
      <c r="J238" s="100"/>
      <c r="K238" s="100">
        <v>2022.25</v>
      </c>
      <c r="L238" s="68">
        <f t="shared" si="74"/>
        <v>0</v>
      </c>
      <c r="M238" s="100"/>
      <c r="N238" s="100"/>
      <c r="O238" s="226"/>
      <c r="P238" s="206"/>
      <c r="Q238" s="206"/>
      <c r="R238" s="206"/>
      <c r="AB238" s="93"/>
      <c r="AG238" s="93"/>
    </row>
    <row r="239" spans="1:33" s="5" customFormat="1" ht="34.5" customHeight="1" x14ac:dyDescent="0.2">
      <c r="A239" s="162"/>
      <c r="B239" s="162"/>
      <c r="C239" s="162"/>
      <c r="D239" s="208">
        <v>42723</v>
      </c>
      <c r="E239" s="180" t="s">
        <v>690</v>
      </c>
      <c r="F239" s="103">
        <v>42736</v>
      </c>
      <c r="G239" s="103">
        <v>42916</v>
      </c>
      <c r="H239" s="157"/>
      <c r="I239" s="100"/>
      <c r="J239" s="100"/>
      <c r="K239" s="100"/>
      <c r="L239" s="68">
        <v>160.91999999999999</v>
      </c>
      <c r="M239" s="100">
        <v>42.27</v>
      </c>
      <c r="N239" s="100">
        <v>1977.38</v>
      </c>
      <c r="O239" s="217" t="s">
        <v>799</v>
      </c>
      <c r="P239" s="205"/>
      <c r="Q239" s="205">
        <f t="shared" ref="Q239" si="76">L240/L239</f>
        <v>1.0559905543127022</v>
      </c>
      <c r="R239" s="205">
        <f>L240/((K238*0.06+J238)*1.18)</f>
        <v>1.1868667291076045</v>
      </c>
      <c r="AB239" s="93"/>
      <c r="AG239" s="93"/>
    </row>
    <row r="240" spans="1:33" s="5" customFormat="1" ht="18.75" customHeight="1" x14ac:dyDescent="0.2">
      <c r="A240" s="163"/>
      <c r="B240" s="163"/>
      <c r="C240" s="163"/>
      <c r="D240" s="208">
        <v>42356</v>
      </c>
      <c r="E240" s="180" t="s">
        <v>483</v>
      </c>
      <c r="F240" s="103">
        <v>42917</v>
      </c>
      <c r="G240" s="103">
        <v>43100</v>
      </c>
      <c r="H240" s="158"/>
      <c r="I240" s="100"/>
      <c r="J240" s="100"/>
      <c r="K240" s="100"/>
      <c r="L240" s="68">
        <v>169.93</v>
      </c>
      <c r="M240" s="100">
        <v>48.6</v>
      </c>
      <c r="N240" s="100">
        <v>2022.25</v>
      </c>
      <c r="O240" s="218"/>
      <c r="P240" s="206"/>
      <c r="Q240" s="206"/>
      <c r="R240" s="206"/>
      <c r="AB240" s="93"/>
      <c r="AG240" s="93"/>
    </row>
    <row r="241" spans="1:33" s="10" customFormat="1" ht="14.25" customHeight="1" x14ac:dyDescent="0.25">
      <c r="A241" s="161" t="s">
        <v>53</v>
      </c>
      <c r="B241" s="161" t="s">
        <v>335</v>
      </c>
      <c r="C241" s="161" t="s">
        <v>814</v>
      </c>
      <c r="D241" s="157">
        <v>42723</v>
      </c>
      <c r="E241" s="157" t="s">
        <v>626</v>
      </c>
      <c r="F241" s="103">
        <v>42736</v>
      </c>
      <c r="G241" s="103">
        <v>42916</v>
      </c>
      <c r="H241" s="157"/>
      <c r="I241" s="100">
        <f t="shared" ref="I241:I242" si="77">K241*0.06+J241</f>
        <v>118.48679999999999</v>
      </c>
      <c r="J241" s="100"/>
      <c r="K241" s="100">
        <v>1974.78</v>
      </c>
      <c r="L241" s="100"/>
      <c r="M241" s="100"/>
      <c r="N241" s="100"/>
      <c r="O241" s="217"/>
      <c r="P241" s="205">
        <f>(K242*0.06+J242)/(K241*0.06+J241)</f>
        <v>1.0340240431845573</v>
      </c>
      <c r="Q241" s="205"/>
      <c r="R241" s="205"/>
      <c r="AB241" s="94"/>
      <c r="AG241" s="94"/>
    </row>
    <row r="242" spans="1:33" s="5" customFormat="1" ht="20.25" customHeight="1" x14ac:dyDescent="0.2">
      <c r="A242" s="162" t="s">
        <v>53</v>
      </c>
      <c r="B242" s="162" t="s">
        <v>335</v>
      </c>
      <c r="C242" s="162" t="s">
        <v>331</v>
      </c>
      <c r="D242" s="158"/>
      <c r="E242" s="158"/>
      <c r="F242" s="103">
        <v>42917</v>
      </c>
      <c r="G242" s="103">
        <v>43100</v>
      </c>
      <c r="H242" s="158"/>
      <c r="I242" s="100">
        <f t="shared" si="77"/>
        <v>122.51819999999999</v>
      </c>
      <c r="J242" s="100"/>
      <c r="K242" s="100">
        <v>2041.97</v>
      </c>
      <c r="L242" s="100"/>
      <c r="M242" s="100"/>
      <c r="N242" s="100"/>
      <c r="O242" s="218"/>
      <c r="P242" s="206"/>
      <c r="Q242" s="206"/>
      <c r="R242" s="206"/>
      <c r="AB242" s="93"/>
      <c r="AG242" s="93"/>
    </row>
    <row r="243" spans="1:33" s="5" customFormat="1" ht="19.5" customHeight="1" x14ac:dyDescent="0.2">
      <c r="A243" s="162"/>
      <c r="B243" s="162"/>
      <c r="C243" s="162"/>
      <c r="D243" s="157">
        <v>42723</v>
      </c>
      <c r="E243" s="157" t="s">
        <v>690</v>
      </c>
      <c r="F243" s="103">
        <v>42736</v>
      </c>
      <c r="G243" s="103">
        <v>42916</v>
      </c>
      <c r="H243" s="157"/>
      <c r="I243" s="100"/>
      <c r="J243" s="100"/>
      <c r="K243" s="100"/>
      <c r="L243" s="100">
        <v>129.09</v>
      </c>
      <c r="M243" s="100">
        <v>47.28</v>
      </c>
      <c r="N243" s="100">
        <v>1363.5</v>
      </c>
      <c r="O243" s="217"/>
      <c r="P243" s="205"/>
      <c r="Q243" s="205">
        <f t="shared" ref="Q243" si="78">L244/L243</f>
        <v>1.0340072817414205</v>
      </c>
      <c r="R243" s="205">
        <f>L244/((K242*0.06+J242)*1.18)</f>
        <v>0.92328032951672978</v>
      </c>
      <c r="AB243" s="93"/>
      <c r="AG243" s="93"/>
    </row>
    <row r="244" spans="1:33" s="5" customFormat="1" ht="18.75" customHeight="1" x14ac:dyDescent="0.2">
      <c r="A244" s="163"/>
      <c r="B244" s="163"/>
      <c r="C244" s="163"/>
      <c r="D244" s="158"/>
      <c r="E244" s="158"/>
      <c r="F244" s="103">
        <v>42917</v>
      </c>
      <c r="G244" s="103">
        <v>43100</v>
      </c>
      <c r="H244" s="158"/>
      <c r="I244" s="100"/>
      <c r="J244" s="100"/>
      <c r="K244" s="100"/>
      <c r="L244" s="100">
        <v>133.47999999999999</v>
      </c>
      <c r="M244" s="100">
        <v>48.89</v>
      </c>
      <c r="N244" s="100">
        <v>1409.86</v>
      </c>
      <c r="O244" s="218"/>
      <c r="P244" s="206"/>
      <c r="Q244" s="206"/>
      <c r="R244" s="206"/>
      <c r="AB244" s="93"/>
      <c r="AG244" s="93"/>
    </row>
    <row r="245" spans="1:33" s="5" customFormat="1" ht="33" customHeight="1" x14ac:dyDescent="0.2">
      <c r="A245" s="46">
        <v>3</v>
      </c>
      <c r="B245" s="47" t="s">
        <v>217</v>
      </c>
      <c r="C245" s="8"/>
      <c r="D245" s="8"/>
      <c r="E245" s="8"/>
      <c r="F245" s="8"/>
      <c r="G245" s="8"/>
      <c r="H245" s="8"/>
      <c r="I245" s="66"/>
      <c r="J245" s="8"/>
      <c r="K245" s="8"/>
      <c r="L245" s="8"/>
      <c r="M245" s="8"/>
      <c r="N245" s="9"/>
      <c r="O245" s="65"/>
      <c r="P245" s="69"/>
      <c r="Q245" s="69"/>
      <c r="R245" s="69"/>
      <c r="AB245" s="93"/>
      <c r="AG245" s="93"/>
    </row>
    <row r="246" spans="1:33" s="5" customFormat="1" ht="42.75" customHeight="1" x14ac:dyDescent="0.2">
      <c r="A246" s="161" t="s">
        <v>374</v>
      </c>
      <c r="B246" s="161" t="s">
        <v>695</v>
      </c>
      <c r="C246" s="239" t="s">
        <v>378</v>
      </c>
      <c r="D246" s="157">
        <v>42717</v>
      </c>
      <c r="E246" s="157" t="s">
        <v>694</v>
      </c>
      <c r="F246" s="103">
        <v>42736</v>
      </c>
      <c r="G246" s="103">
        <v>42916</v>
      </c>
      <c r="H246" s="221"/>
      <c r="I246" s="117">
        <f>K246*0.06+J246</f>
        <v>173.60680000000002</v>
      </c>
      <c r="J246" s="100">
        <v>30.37</v>
      </c>
      <c r="K246" s="100">
        <v>2387.2800000000002</v>
      </c>
      <c r="L246" s="69"/>
      <c r="M246" s="69"/>
      <c r="N246" s="69"/>
      <c r="O246" s="203" t="s">
        <v>78</v>
      </c>
      <c r="P246" s="205">
        <f>(K247*0.06+J247)/(K246*0.06+J246)</f>
        <v>1.0198287163866853</v>
      </c>
      <c r="Q246" s="205"/>
      <c r="R246" s="205"/>
      <c r="AB246" s="93"/>
      <c r="AG246" s="93"/>
    </row>
    <row r="247" spans="1:33" s="5" customFormat="1" ht="48" customHeight="1" x14ac:dyDescent="0.2">
      <c r="A247" s="162"/>
      <c r="B247" s="162"/>
      <c r="C247" s="240"/>
      <c r="D247" s="216"/>
      <c r="E247" s="216"/>
      <c r="F247" s="103">
        <v>42917</v>
      </c>
      <c r="G247" s="103">
        <v>43100</v>
      </c>
      <c r="H247" s="222"/>
      <c r="I247" s="117">
        <f t="shared" ref="I247:I262" si="79">K247*0.06+J247</f>
        <v>177.04920000000001</v>
      </c>
      <c r="J247" s="100">
        <v>31.5</v>
      </c>
      <c r="K247" s="100">
        <v>2425.8200000000002</v>
      </c>
      <c r="L247" s="69"/>
      <c r="M247" s="69"/>
      <c r="N247" s="69"/>
      <c r="O247" s="204"/>
      <c r="P247" s="206"/>
      <c r="Q247" s="206"/>
      <c r="R247" s="206"/>
      <c r="AB247" s="93"/>
      <c r="AG247" s="93"/>
    </row>
    <row r="248" spans="1:33" s="5" customFormat="1" ht="38.25" customHeight="1" x14ac:dyDescent="0.2">
      <c r="A248" s="162"/>
      <c r="B248" s="162"/>
      <c r="C248" s="240"/>
      <c r="D248" s="216"/>
      <c r="E248" s="216"/>
      <c r="F248" s="103">
        <v>42736</v>
      </c>
      <c r="G248" s="103">
        <v>42916</v>
      </c>
      <c r="H248" s="221"/>
      <c r="I248" s="117">
        <f>K248*0.06</f>
        <v>143.23680000000002</v>
      </c>
      <c r="J248" s="100" t="s">
        <v>25</v>
      </c>
      <c r="K248" s="100">
        <v>2387.2800000000002</v>
      </c>
      <c r="L248" s="69"/>
      <c r="M248" s="69"/>
      <c r="N248" s="69"/>
      <c r="O248" s="203" t="s">
        <v>526</v>
      </c>
      <c r="P248" s="205">
        <f>(K249*0.06)/(K248*0.06)</f>
        <v>1.0161438959820381</v>
      </c>
      <c r="Q248" s="205"/>
      <c r="R248" s="205"/>
      <c r="AB248" s="93"/>
      <c r="AG248" s="93"/>
    </row>
    <row r="249" spans="1:33" s="5" customFormat="1" ht="38.25" customHeight="1" x14ac:dyDescent="0.2">
      <c r="A249" s="162"/>
      <c r="B249" s="162"/>
      <c r="C249" s="240"/>
      <c r="D249" s="158"/>
      <c r="E249" s="158"/>
      <c r="F249" s="103">
        <v>42917</v>
      </c>
      <c r="G249" s="103">
        <v>43100</v>
      </c>
      <c r="H249" s="222"/>
      <c r="I249" s="117">
        <f>K249*0.06</f>
        <v>145.54920000000001</v>
      </c>
      <c r="J249" s="100" t="s">
        <v>25</v>
      </c>
      <c r="K249" s="100">
        <v>2425.8200000000002</v>
      </c>
      <c r="L249" s="69"/>
      <c r="M249" s="69"/>
      <c r="N249" s="69"/>
      <c r="O249" s="204"/>
      <c r="P249" s="206"/>
      <c r="Q249" s="206"/>
      <c r="R249" s="206"/>
      <c r="AB249" s="93"/>
      <c r="AG249" s="93"/>
    </row>
    <row r="250" spans="1:33" s="10" customFormat="1" ht="14.25" customHeight="1" x14ac:dyDescent="0.25">
      <c r="A250" s="162"/>
      <c r="B250" s="162"/>
      <c r="C250" s="240"/>
      <c r="D250" s="157">
        <v>42723</v>
      </c>
      <c r="E250" s="157" t="s">
        <v>696</v>
      </c>
      <c r="F250" s="103">
        <v>42736</v>
      </c>
      <c r="G250" s="103">
        <v>42916</v>
      </c>
      <c r="H250" s="221"/>
      <c r="I250" s="117"/>
      <c r="J250" s="100"/>
      <c r="K250" s="100"/>
      <c r="L250" s="100">
        <v>144.87</v>
      </c>
      <c r="M250" s="100">
        <v>26.51</v>
      </c>
      <c r="N250" s="100">
        <v>1973.03</v>
      </c>
      <c r="O250" s="203" t="s">
        <v>78</v>
      </c>
      <c r="P250" s="205"/>
      <c r="Q250" s="205">
        <f>L251/L250</f>
        <v>1.030648167322427</v>
      </c>
      <c r="R250" s="205">
        <f>L251/((K247*0.06+J247)*1.18)</f>
        <v>0.71468212398070563</v>
      </c>
      <c r="AB250" s="94"/>
      <c r="AG250" s="94"/>
    </row>
    <row r="251" spans="1:33" ht="26.25" customHeight="1" x14ac:dyDescent="0.25">
      <c r="A251" s="162"/>
      <c r="B251" s="162"/>
      <c r="C251" s="240"/>
      <c r="D251" s="216"/>
      <c r="E251" s="216"/>
      <c r="F251" s="103">
        <v>42917</v>
      </c>
      <c r="G251" s="103">
        <v>43100</v>
      </c>
      <c r="H251" s="222"/>
      <c r="I251" s="117"/>
      <c r="J251" s="100"/>
      <c r="K251" s="100"/>
      <c r="L251" s="100">
        <v>149.31</v>
      </c>
      <c r="M251" s="100">
        <v>27.33</v>
      </c>
      <c r="N251" s="100">
        <v>2032.96</v>
      </c>
      <c r="O251" s="204"/>
      <c r="P251" s="206"/>
      <c r="Q251" s="206"/>
      <c r="R251" s="206"/>
    </row>
    <row r="252" spans="1:33" ht="20.25" customHeight="1" x14ac:dyDescent="0.25">
      <c r="A252" s="162"/>
      <c r="B252" s="162"/>
      <c r="C252" s="240"/>
      <c r="D252" s="216"/>
      <c r="E252" s="216"/>
      <c r="F252" s="103">
        <v>42736</v>
      </c>
      <c r="G252" s="103">
        <v>42916</v>
      </c>
      <c r="H252" s="221"/>
      <c r="I252" s="117"/>
      <c r="J252" s="100"/>
      <c r="K252" s="100"/>
      <c r="L252" s="100">
        <v>144.52000000000001</v>
      </c>
      <c r="M252" s="100">
        <v>27.35</v>
      </c>
      <c r="N252" s="100">
        <v>1953.22</v>
      </c>
      <c r="O252" s="203" t="s">
        <v>497</v>
      </c>
      <c r="P252" s="205"/>
      <c r="Q252" s="205">
        <f t="shared" ref="Q252" si="80">L253/L252</f>
        <v>1.0331442014946028</v>
      </c>
      <c r="R252" s="205">
        <f>L253/((K249*0.06)*1.18)</f>
        <v>0.86935481819951421</v>
      </c>
    </row>
    <row r="253" spans="1:33" ht="29.25" customHeight="1" x14ac:dyDescent="0.25">
      <c r="A253" s="163"/>
      <c r="B253" s="163"/>
      <c r="C253" s="241"/>
      <c r="D253" s="158"/>
      <c r="E253" s="158"/>
      <c r="F253" s="103">
        <v>42917</v>
      </c>
      <c r="G253" s="103">
        <v>43100</v>
      </c>
      <c r="H253" s="222"/>
      <c r="I253" s="117"/>
      <c r="J253" s="100"/>
      <c r="K253" s="100"/>
      <c r="L253" s="100">
        <v>149.31</v>
      </c>
      <c r="M253" s="100">
        <v>32.83</v>
      </c>
      <c r="N253" s="100">
        <v>1941.33</v>
      </c>
      <c r="O253" s="204"/>
      <c r="P253" s="206"/>
      <c r="Q253" s="206"/>
      <c r="R253" s="206"/>
    </row>
    <row r="254" spans="1:33" ht="14.25" customHeight="1" x14ac:dyDescent="0.25">
      <c r="A254" s="46">
        <v>4</v>
      </c>
      <c r="B254" s="47" t="s">
        <v>218</v>
      </c>
      <c r="C254" s="8"/>
      <c r="D254" s="8"/>
      <c r="E254" s="8"/>
      <c r="F254" s="8"/>
      <c r="G254" s="8"/>
      <c r="H254" s="8"/>
      <c r="I254" s="66"/>
      <c r="J254" s="8"/>
      <c r="K254" s="8"/>
      <c r="L254" s="8"/>
      <c r="M254" s="8"/>
      <c r="N254" s="9"/>
      <c r="O254" s="65"/>
      <c r="P254" s="114"/>
      <c r="Q254" s="114"/>
      <c r="R254" s="114"/>
    </row>
    <row r="255" spans="1:33" ht="14.25" customHeight="1" x14ac:dyDescent="0.25">
      <c r="A255" s="161" t="s">
        <v>71</v>
      </c>
      <c r="B255" s="161" t="s">
        <v>92</v>
      </c>
      <c r="C255" s="161" t="s">
        <v>604</v>
      </c>
      <c r="D255" s="208">
        <v>42720</v>
      </c>
      <c r="E255" s="208" t="s">
        <v>595</v>
      </c>
      <c r="F255" s="103">
        <v>42736</v>
      </c>
      <c r="G255" s="103">
        <v>42916</v>
      </c>
      <c r="H255" s="208"/>
      <c r="I255" s="100">
        <f>K255*0.06+J255</f>
        <v>181.77</v>
      </c>
      <c r="J255" s="100">
        <v>28.02</v>
      </c>
      <c r="K255" s="100">
        <v>2562.5</v>
      </c>
      <c r="L255" s="114"/>
      <c r="M255" s="100"/>
      <c r="N255" s="100"/>
      <c r="O255" s="228" t="s">
        <v>605</v>
      </c>
      <c r="P255" s="205">
        <f>(K256*0.06+J256)/(K255*0.06+J255)</f>
        <v>1.0339329922429443</v>
      </c>
      <c r="Q255" s="205"/>
      <c r="R255" s="205"/>
    </row>
    <row r="256" spans="1:33" ht="14.25" customHeight="1" x14ac:dyDescent="0.25">
      <c r="A256" s="162"/>
      <c r="B256" s="162"/>
      <c r="C256" s="162"/>
      <c r="D256" s="208"/>
      <c r="E256" s="208"/>
      <c r="F256" s="103">
        <v>42917</v>
      </c>
      <c r="G256" s="103">
        <v>43100</v>
      </c>
      <c r="H256" s="208"/>
      <c r="I256" s="100">
        <f t="shared" ref="I256" si="81">K256*0.06+J256</f>
        <v>187.93799999999999</v>
      </c>
      <c r="J256" s="100">
        <v>29.04</v>
      </c>
      <c r="K256" s="100">
        <v>2648.3</v>
      </c>
      <c r="L256" s="114"/>
      <c r="M256" s="100"/>
      <c r="N256" s="100"/>
      <c r="O256" s="229"/>
      <c r="P256" s="206"/>
      <c r="Q256" s="206"/>
      <c r="R256" s="206"/>
    </row>
    <row r="257" spans="1:33" s="5" customFormat="1" ht="14.25" customHeight="1" x14ac:dyDescent="0.2">
      <c r="A257" s="162"/>
      <c r="B257" s="162"/>
      <c r="C257" s="162"/>
      <c r="D257" s="208">
        <v>42723</v>
      </c>
      <c r="E257" s="208" t="s">
        <v>749</v>
      </c>
      <c r="F257" s="103">
        <v>42736</v>
      </c>
      <c r="G257" s="103">
        <v>42916</v>
      </c>
      <c r="H257" s="208"/>
      <c r="I257" s="100"/>
      <c r="J257" s="114"/>
      <c r="K257" s="114"/>
      <c r="L257" s="100">
        <v>132.18</v>
      </c>
      <c r="M257" s="100">
        <v>22</v>
      </c>
      <c r="N257" s="100">
        <v>1836.33</v>
      </c>
      <c r="O257" s="229"/>
      <c r="P257" s="205"/>
      <c r="Q257" s="205">
        <f>L258/L257</f>
        <v>1.0199727644121652</v>
      </c>
      <c r="R257" s="205">
        <f>L258/((K256*0.06+J256)*1.18)</f>
        <v>0.60793579418816635</v>
      </c>
      <c r="AB257" s="93"/>
      <c r="AG257" s="93"/>
    </row>
    <row r="258" spans="1:33" s="5" customFormat="1" ht="14.25" customHeight="1" x14ac:dyDescent="0.2">
      <c r="A258" s="162"/>
      <c r="B258" s="162"/>
      <c r="C258" s="162"/>
      <c r="D258" s="208"/>
      <c r="E258" s="208"/>
      <c r="F258" s="103">
        <v>42917</v>
      </c>
      <c r="G258" s="103">
        <v>43100</v>
      </c>
      <c r="H258" s="208"/>
      <c r="I258" s="100"/>
      <c r="J258" s="114"/>
      <c r="K258" s="114"/>
      <c r="L258" s="100">
        <v>134.82</v>
      </c>
      <c r="M258" s="100">
        <v>20.83</v>
      </c>
      <c r="N258" s="100">
        <v>1899.8</v>
      </c>
      <c r="O258" s="230"/>
      <c r="P258" s="206"/>
      <c r="Q258" s="206"/>
      <c r="R258" s="206"/>
      <c r="AB258" s="93"/>
      <c r="AG258" s="93"/>
    </row>
    <row r="259" spans="1:33" s="5" customFormat="1" ht="14.25" customHeight="1" x14ac:dyDescent="0.2">
      <c r="A259" s="162"/>
      <c r="B259" s="162"/>
      <c r="C259" s="162"/>
      <c r="D259" s="208">
        <v>42720</v>
      </c>
      <c r="E259" s="208" t="s">
        <v>595</v>
      </c>
      <c r="F259" s="103">
        <v>42736</v>
      </c>
      <c r="G259" s="103">
        <v>42916</v>
      </c>
      <c r="H259" s="157"/>
      <c r="I259" s="100">
        <f t="shared" ref="I259:I260" si="82">K259*0.06+J259</f>
        <v>319.74979999999999</v>
      </c>
      <c r="J259" s="100">
        <v>31.94</v>
      </c>
      <c r="K259" s="100">
        <v>4796.83</v>
      </c>
      <c r="L259" s="100"/>
      <c r="M259" s="100"/>
      <c r="N259" s="100"/>
      <c r="O259" s="228" t="s">
        <v>606</v>
      </c>
      <c r="P259" s="205">
        <f t="shared" ref="P259" si="83">(K260*0.06+J260)/(K259*0.06+J259)</f>
        <v>1.0317610831969248</v>
      </c>
      <c r="Q259" s="205"/>
      <c r="R259" s="205"/>
      <c r="AB259" s="93"/>
      <c r="AG259" s="93"/>
    </row>
    <row r="260" spans="1:33" s="5" customFormat="1" ht="14.25" customHeight="1" x14ac:dyDescent="0.2">
      <c r="A260" s="163"/>
      <c r="B260" s="163"/>
      <c r="C260" s="163"/>
      <c r="D260" s="208"/>
      <c r="E260" s="208"/>
      <c r="F260" s="103">
        <v>42917</v>
      </c>
      <c r="G260" s="103">
        <v>43100</v>
      </c>
      <c r="H260" s="158"/>
      <c r="I260" s="100">
        <f t="shared" si="82"/>
        <v>329.90540000000004</v>
      </c>
      <c r="J260" s="100">
        <v>33.229999999999997</v>
      </c>
      <c r="K260" s="100">
        <v>4944.59</v>
      </c>
      <c r="L260" s="100"/>
      <c r="M260" s="100"/>
      <c r="N260" s="100"/>
      <c r="O260" s="230"/>
      <c r="P260" s="206"/>
      <c r="Q260" s="206"/>
      <c r="R260" s="206"/>
      <c r="AB260" s="93"/>
      <c r="AG260" s="93"/>
    </row>
    <row r="261" spans="1:33" s="5" customFormat="1" ht="23.25" customHeight="1" x14ac:dyDescent="0.2">
      <c r="A261" s="161" t="s">
        <v>71</v>
      </c>
      <c r="B261" s="180" t="s">
        <v>253</v>
      </c>
      <c r="C261" s="180" t="s">
        <v>237</v>
      </c>
      <c r="D261" s="157" t="s">
        <v>691</v>
      </c>
      <c r="E261" s="219" t="s">
        <v>647</v>
      </c>
      <c r="F261" s="103">
        <v>42736</v>
      </c>
      <c r="G261" s="103">
        <v>42916</v>
      </c>
      <c r="H261" s="208"/>
      <c r="I261" s="100">
        <f t="shared" si="79"/>
        <v>149.779</v>
      </c>
      <c r="J261" s="100">
        <v>13.36</v>
      </c>
      <c r="K261" s="100">
        <v>2273.65</v>
      </c>
      <c r="L261" s="100"/>
      <c r="M261" s="100"/>
      <c r="N261" s="100"/>
      <c r="O261" s="207" t="s">
        <v>556</v>
      </c>
      <c r="P261" s="205">
        <f t="shared" ref="P261" si="84">(K262*0.06+J262)/(K261*0.06+J261)</f>
        <v>1.0710486783861557</v>
      </c>
      <c r="Q261" s="205"/>
      <c r="R261" s="205"/>
      <c r="AB261" s="93"/>
      <c r="AG261" s="93"/>
    </row>
    <row r="262" spans="1:33" s="5" customFormat="1" ht="14.25" customHeight="1" x14ac:dyDescent="0.2">
      <c r="A262" s="162"/>
      <c r="B262" s="180"/>
      <c r="C262" s="180"/>
      <c r="D262" s="158"/>
      <c r="E262" s="220"/>
      <c r="F262" s="103">
        <v>42917</v>
      </c>
      <c r="G262" s="103">
        <v>43100</v>
      </c>
      <c r="H262" s="208"/>
      <c r="I262" s="100">
        <f t="shared" si="79"/>
        <v>160.42060000000001</v>
      </c>
      <c r="J262" s="100">
        <v>20.59</v>
      </c>
      <c r="K262" s="100">
        <v>2330.5100000000002</v>
      </c>
      <c r="L262" s="100"/>
      <c r="M262" s="100"/>
      <c r="N262" s="100"/>
      <c r="O262" s="207"/>
      <c r="P262" s="206"/>
      <c r="Q262" s="206"/>
      <c r="R262" s="206"/>
      <c r="AB262" s="93"/>
      <c r="AG262" s="93"/>
    </row>
    <row r="263" spans="1:33" s="5" customFormat="1" ht="14.25" customHeight="1" x14ac:dyDescent="0.2">
      <c r="A263" s="162"/>
      <c r="B263" s="180"/>
      <c r="C263" s="180"/>
      <c r="D263" s="157" t="s">
        <v>691</v>
      </c>
      <c r="E263" s="219" t="s">
        <v>692</v>
      </c>
      <c r="F263" s="103">
        <v>42736</v>
      </c>
      <c r="G263" s="103">
        <v>42916</v>
      </c>
      <c r="H263" s="208"/>
      <c r="I263" s="100"/>
      <c r="J263" s="100"/>
      <c r="K263" s="100"/>
      <c r="L263" s="100">
        <v>101.51</v>
      </c>
      <c r="M263" s="100">
        <v>15.48</v>
      </c>
      <c r="N263" s="100">
        <v>1433.83</v>
      </c>
      <c r="O263" s="207"/>
      <c r="P263" s="205"/>
      <c r="Q263" s="205">
        <f t="shared" ref="Q263" si="85">L264/L263</f>
        <v>1.0339867993301151</v>
      </c>
      <c r="R263" s="205">
        <f>L264/((K262*0.06+J262)*1.18)</f>
        <v>0.55447462821092097</v>
      </c>
      <c r="AB263" s="93"/>
      <c r="AG263" s="93"/>
    </row>
    <row r="264" spans="1:33" s="5" customFormat="1" ht="14.25" customHeight="1" x14ac:dyDescent="0.2">
      <c r="A264" s="162"/>
      <c r="B264" s="180"/>
      <c r="C264" s="180"/>
      <c r="D264" s="222"/>
      <c r="E264" s="220"/>
      <c r="F264" s="103">
        <v>42917</v>
      </c>
      <c r="G264" s="103">
        <v>43100</v>
      </c>
      <c r="H264" s="208"/>
      <c r="I264" s="100"/>
      <c r="J264" s="100"/>
      <c r="K264" s="100"/>
      <c r="L264" s="100">
        <v>104.96</v>
      </c>
      <c r="M264" s="100">
        <v>16.010000000000002</v>
      </c>
      <c r="N264" s="100">
        <v>1482.5</v>
      </c>
      <c r="O264" s="207"/>
      <c r="P264" s="206"/>
      <c r="Q264" s="206"/>
      <c r="R264" s="206"/>
      <c r="AB264" s="93"/>
      <c r="AG264" s="93"/>
    </row>
    <row r="265" spans="1:33" s="5" customFormat="1" ht="14.25" customHeight="1" x14ac:dyDescent="0.2">
      <c r="A265" s="161" t="s">
        <v>71</v>
      </c>
      <c r="B265" s="180" t="s">
        <v>254</v>
      </c>
      <c r="C265" s="180" t="s">
        <v>237</v>
      </c>
      <c r="D265" s="157" t="s">
        <v>691</v>
      </c>
      <c r="E265" s="219" t="s">
        <v>647</v>
      </c>
      <c r="F265" s="103">
        <v>42736</v>
      </c>
      <c r="G265" s="103">
        <v>42916</v>
      </c>
      <c r="H265" s="208"/>
      <c r="I265" s="100">
        <f t="shared" ref="I265:I266" si="86">K265*0.06+J265</f>
        <v>149.779</v>
      </c>
      <c r="J265" s="100">
        <v>13.36</v>
      </c>
      <c r="K265" s="100">
        <v>2273.65</v>
      </c>
      <c r="L265" s="100"/>
      <c r="M265" s="100"/>
      <c r="N265" s="100"/>
      <c r="O265" s="207"/>
      <c r="P265" s="205">
        <f t="shared" ref="P265" si="87">(K266*0.06+J266)/(K265*0.06+J265)</f>
        <v>1.0710486783861557</v>
      </c>
      <c r="Q265" s="205"/>
      <c r="R265" s="205"/>
      <c r="AB265" s="93"/>
      <c r="AG265" s="93"/>
    </row>
    <row r="266" spans="1:33" s="5" customFormat="1" ht="14.25" customHeight="1" x14ac:dyDescent="0.2">
      <c r="A266" s="162"/>
      <c r="B266" s="180"/>
      <c r="C266" s="180"/>
      <c r="D266" s="158"/>
      <c r="E266" s="220"/>
      <c r="F266" s="103">
        <v>42917</v>
      </c>
      <c r="G266" s="103">
        <v>43100</v>
      </c>
      <c r="H266" s="208"/>
      <c r="I266" s="100">
        <f t="shared" si="86"/>
        <v>160.42060000000001</v>
      </c>
      <c r="J266" s="100">
        <v>20.59</v>
      </c>
      <c r="K266" s="100">
        <v>2330.5100000000002</v>
      </c>
      <c r="L266" s="100"/>
      <c r="M266" s="100"/>
      <c r="N266" s="100"/>
      <c r="O266" s="207"/>
      <c r="P266" s="206"/>
      <c r="Q266" s="206"/>
      <c r="R266" s="206"/>
      <c r="AB266" s="93"/>
      <c r="AG266" s="93"/>
    </row>
    <row r="267" spans="1:33" s="5" customFormat="1" ht="14.25" customHeight="1" x14ac:dyDescent="0.2">
      <c r="A267" s="162"/>
      <c r="B267" s="180"/>
      <c r="C267" s="180"/>
      <c r="D267" s="157" t="s">
        <v>691</v>
      </c>
      <c r="E267" s="219" t="s">
        <v>692</v>
      </c>
      <c r="F267" s="103">
        <v>42736</v>
      </c>
      <c r="G267" s="103">
        <v>42916</v>
      </c>
      <c r="H267" s="208"/>
      <c r="I267" s="100"/>
      <c r="J267" s="100"/>
      <c r="K267" s="100"/>
      <c r="L267" s="100">
        <v>101.84</v>
      </c>
      <c r="M267" s="100">
        <v>15.53</v>
      </c>
      <c r="N267" s="100">
        <v>1438.5</v>
      </c>
      <c r="O267" s="207"/>
      <c r="P267" s="205"/>
      <c r="Q267" s="205">
        <f t="shared" ref="Q267" si="88">L268/L267</f>
        <v>1.0342694422623724</v>
      </c>
      <c r="R267" s="205">
        <f t="shared" ref="R267" si="89">L268/((K266*0.06+J266)*1.18)</f>
        <v>0.55642923579893588</v>
      </c>
      <c r="AB267" s="93"/>
      <c r="AG267" s="93"/>
    </row>
    <row r="268" spans="1:33" s="5" customFormat="1" ht="14.25" customHeight="1" x14ac:dyDescent="0.2">
      <c r="A268" s="162"/>
      <c r="B268" s="180"/>
      <c r="C268" s="180"/>
      <c r="D268" s="222"/>
      <c r="E268" s="220"/>
      <c r="F268" s="103">
        <v>42917</v>
      </c>
      <c r="G268" s="103">
        <v>43100</v>
      </c>
      <c r="H268" s="208"/>
      <c r="I268" s="100"/>
      <c r="J268" s="100"/>
      <c r="K268" s="100"/>
      <c r="L268" s="100">
        <v>105.33</v>
      </c>
      <c r="M268" s="100">
        <v>16.059999999999999</v>
      </c>
      <c r="N268" s="100">
        <v>1487.83</v>
      </c>
      <c r="O268" s="207"/>
      <c r="P268" s="206"/>
      <c r="Q268" s="206"/>
      <c r="R268" s="206"/>
      <c r="AB268" s="93"/>
      <c r="AG268" s="93"/>
    </row>
    <row r="269" spans="1:33" s="5" customFormat="1" ht="14.25" customHeight="1" x14ac:dyDescent="0.2">
      <c r="A269" s="161" t="s">
        <v>71</v>
      </c>
      <c r="B269" s="180" t="s">
        <v>255</v>
      </c>
      <c r="C269" s="180" t="s">
        <v>237</v>
      </c>
      <c r="D269" s="157" t="s">
        <v>691</v>
      </c>
      <c r="E269" s="219" t="s">
        <v>647</v>
      </c>
      <c r="F269" s="103">
        <v>42736</v>
      </c>
      <c r="G269" s="103">
        <v>42916</v>
      </c>
      <c r="H269" s="208"/>
      <c r="I269" s="100">
        <f t="shared" ref="I269:I270" si="90">K269*0.06+J269</f>
        <v>149.779</v>
      </c>
      <c r="J269" s="100">
        <v>13.36</v>
      </c>
      <c r="K269" s="100">
        <v>2273.65</v>
      </c>
      <c r="L269" s="100"/>
      <c r="M269" s="100"/>
      <c r="N269" s="100"/>
      <c r="O269" s="207"/>
      <c r="P269" s="205">
        <f t="shared" ref="P269" si="91">(K270*0.06+J270)/(K269*0.06+J269)</f>
        <v>1.0710486783861557</v>
      </c>
      <c r="Q269" s="205"/>
      <c r="R269" s="205"/>
      <c r="AB269" s="93"/>
      <c r="AG269" s="93"/>
    </row>
    <row r="270" spans="1:33" s="5" customFormat="1" ht="14.25" customHeight="1" x14ac:dyDescent="0.2">
      <c r="A270" s="162"/>
      <c r="B270" s="180"/>
      <c r="C270" s="180"/>
      <c r="D270" s="158"/>
      <c r="E270" s="220"/>
      <c r="F270" s="103">
        <v>42917</v>
      </c>
      <c r="G270" s="103">
        <v>43100</v>
      </c>
      <c r="H270" s="208"/>
      <c r="I270" s="100">
        <f t="shared" si="90"/>
        <v>160.42060000000001</v>
      </c>
      <c r="J270" s="100">
        <v>20.59</v>
      </c>
      <c r="K270" s="100">
        <v>2330.5100000000002</v>
      </c>
      <c r="L270" s="100"/>
      <c r="M270" s="100"/>
      <c r="N270" s="100"/>
      <c r="O270" s="207"/>
      <c r="P270" s="206"/>
      <c r="Q270" s="206"/>
      <c r="R270" s="206"/>
      <c r="AB270" s="93"/>
      <c r="AG270" s="93"/>
    </row>
    <row r="271" spans="1:33" s="5" customFormat="1" ht="14.25" customHeight="1" x14ac:dyDescent="0.2">
      <c r="A271" s="162"/>
      <c r="B271" s="180"/>
      <c r="C271" s="180"/>
      <c r="D271" s="157" t="s">
        <v>691</v>
      </c>
      <c r="E271" s="219" t="s">
        <v>692</v>
      </c>
      <c r="F271" s="103">
        <v>42736</v>
      </c>
      <c r="G271" s="103">
        <v>42916</v>
      </c>
      <c r="H271" s="208"/>
      <c r="I271" s="100"/>
      <c r="J271" s="100"/>
      <c r="K271" s="100"/>
      <c r="L271" s="100">
        <v>83.42</v>
      </c>
      <c r="M271" s="100">
        <v>11.5</v>
      </c>
      <c r="N271" s="100">
        <v>1198.67</v>
      </c>
      <c r="O271" s="207"/>
      <c r="P271" s="205"/>
      <c r="Q271" s="205">
        <f t="shared" ref="Q271" si="92">L272/L271</f>
        <v>1.0340445936226326</v>
      </c>
      <c r="R271" s="205">
        <f t="shared" ref="R271" si="93">L272/((K270*0.06+J270)*1.18)</f>
        <v>0.45568770416800736</v>
      </c>
      <c r="AB271" s="93"/>
      <c r="AG271" s="93"/>
    </row>
    <row r="272" spans="1:33" s="5" customFormat="1" ht="14.25" customHeight="1" x14ac:dyDescent="0.2">
      <c r="A272" s="162"/>
      <c r="B272" s="180"/>
      <c r="C272" s="180"/>
      <c r="D272" s="222"/>
      <c r="E272" s="220"/>
      <c r="F272" s="103">
        <v>42917</v>
      </c>
      <c r="G272" s="103">
        <v>43100</v>
      </c>
      <c r="H272" s="208"/>
      <c r="I272" s="100"/>
      <c r="J272" s="100"/>
      <c r="K272" s="100"/>
      <c r="L272" s="100">
        <v>86.26</v>
      </c>
      <c r="M272" s="100">
        <v>11.89</v>
      </c>
      <c r="N272" s="100">
        <v>1239.5</v>
      </c>
      <c r="O272" s="207"/>
      <c r="P272" s="206"/>
      <c r="Q272" s="206"/>
      <c r="R272" s="206"/>
      <c r="AB272" s="93"/>
      <c r="AG272" s="93"/>
    </row>
    <row r="273" spans="1:33" s="5" customFormat="1" ht="14.25" customHeight="1" x14ac:dyDescent="0.2">
      <c r="A273" s="161" t="s">
        <v>71</v>
      </c>
      <c r="B273" s="180" t="s">
        <v>256</v>
      </c>
      <c r="C273" s="180" t="s">
        <v>237</v>
      </c>
      <c r="D273" s="157" t="s">
        <v>691</v>
      </c>
      <c r="E273" s="219" t="s">
        <v>647</v>
      </c>
      <c r="F273" s="103">
        <v>42736</v>
      </c>
      <c r="G273" s="103">
        <v>42916</v>
      </c>
      <c r="H273" s="208"/>
      <c r="I273" s="100">
        <f t="shared" ref="I273:I274" si="94">K273*0.06+J273</f>
        <v>149.779</v>
      </c>
      <c r="J273" s="100">
        <v>13.36</v>
      </c>
      <c r="K273" s="100">
        <v>2273.65</v>
      </c>
      <c r="L273" s="100"/>
      <c r="M273" s="100"/>
      <c r="N273" s="100"/>
      <c r="O273" s="207"/>
      <c r="P273" s="205">
        <f t="shared" ref="P273" si="95">(K274*0.06+J274)/(K273*0.06+J273)</f>
        <v>1.0710486783861557</v>
      </c>
      <c r="Q273" s="205"/>
      <c r="R273" s="205"/>
      <c r="AB273" s="93"/>
      <c r="AG273" s="93"/>
    </row>
    <row r="274" spans="1:33" s="5" customFormat="1" ht="14.25" customHeight="1" x14ac:dyDescent="0.2">
      <c r="A274" s="162"/>
      <c r="B274" s="180"/>
      <c r="C274" s="180"/>
      <c r="D274" s="158"/>
      <c r="E274" s="220"/>
      <c r="F274" s="103">
        <v>42917</v>
      </c>
      <c r="G274" s="103">
        <v>43100</v>
      </c>
      <c r="H274" s="208"/>
      <c r="I274" s="100">
        <f t="shared" si="94"/>
        <v>160.42060000000001</v>
      </c>
      <c r="J274" s="100">
        <v>20.59</v>
      </c>
      <c r="K274" s="100">
        <v>2330.5100000000002</v>
      </c>
      <c r="L274" s="100"/>
      <c r="M274" s="100"/>
      <c r="N274" s="100"/>
      <c r="O274" s="207"/>
      <c r="P274" s="206"/>
      <c r="Q274" s="206"/>
      <c r="R274" s="206"/>
      <c r="AB274" s="93"/>
      <c r="AG274" s="93"/>
    </row>
    <row r="275" spans="1:33" s="5" customFormat="1" ht="14.25" customHeight="1" x14ac:dyDescent="0.2">
      <c r="A275" s="162"/>
      <c r="B275" s="180"/>
      <c r="C275" s="180"/>
      <c r="D275" s="157" t="s">
        <v>691</v>
      </c>
      <c r="E275" s="219" t="s">
        <v>692</v>
      </c>
      <c r="F275" s="103">
        <v>42736</v>
      </c>
      <c r="G275" s="103">
        <v>42916</v>
      </c>
      <c r="H275" s="157"/>
      <c r="I275" s="100"/>
      <c r="J275" s="100"/>
      <c r="K275" s="100"/>
      <c r="L275" s="100">
        <v>92.54</v>
      </c>
      <c r="M275" s="100">
        <v>14.11</v>
      </c>
      <c r="N275" s="100">
        <v>1307.17</v>
      </c>
      <c r="O275" s="207"/>
      <c r="P275" s="205"/>
      <c r="Q275" s="205">
        <f t="shared" ref="Q275" si="96">L276/L275</f>
        <v>1.0342554570996325</v>
      </c>
      <c r="R275" s="205">
        <f t="shared" ref="R275" si="97">L276/((K274*0.06+J274)*1.18)</f>
        <v>0.50560943851054918</v>
      </c>
      <c r="AB275" s="93"/>
      <c r="AG275" s="93"/>
    </row>
    <row r="276" spans="1:33" s="5" customFormat="1" ht="14.25" customHeight="1" x14ac:dyDescent="0.2">
      <c r="A276" s="162"/>
      <c r="B276" s="180"/>
      <c r="C276" s="180"/>
      <c r="D276" s="222"/>
      <c r="E276" s="220"/>
      <c r="F276" s="103">
        <v>42917</v>
      </c>
      <c r="G276" s="103">
        <v>43100</v>
      </c>
      <c r="H276" s="158"/>
      <c r="I276" s="100"/>
      <c r="J276" s="100"/>
      <c r="K276" s="100"/>
      <c r="L276" s="100">
        <v>95.71</v>
      </c>
      <c r="M276" s="100">
        <v>14.59</v>
      </c>
      <c r="N276" s="100">
        <v>1352</v>
      </c>
      <c r="O276" s="207"/>
      <c r="P276" s="206"/>
      <c r="Q276" s="206"/>
      <c r="R276" s="206"/>
      <c r="AB276" s="93"/>
      <c r="AG276" s="93"/>
    </row>
    <row r="277" spans="1:33" s="5" customFormat="1" ht="14.25" customHeight="1" x14ac:dyDescent="0.2">
      <c r="A277" s="161" t="s">
        <v>71</v>
      </c>
      <c r="B277" s="180" t="s">
        <v>257</v>
      </c>
      <c r="C277" s="180" t="s">
        <v>237</v>
      </c>
      <c r="D277" s="157" t="s">
        <v>691</v>
      </c>
      <c r="E277" s="219" t="s">
        <v>647</v>
      </c>
      <c r="F277" s="103">
        <v>42736</v>
      </c>
      <c r="G277" s="103">
        <v>42916</v>
      </c>
      <c r="H277" s="157"/>
      <c r="I277" s="100">
        <f t="shared" ref="I277:I278" si="98">K277*0.06+J277</f>
        <v>149.779</v>
      </c>
      <c r="J277" s="100">
        <v>13.36</v>
      </c>
      <c r="K277" s="100">
        <v>2273.65</v>
      </c>
      <c r="L277" s="100"/>
      <c r="M277" s="100"/>
      <c r="N277" s="100"/>
      <c r="O277" s="207"/>
      <c r="P277" s="205">
        <f>(K278*0.06+J278)/(K277*0.06+J277)</f>
        <v>1.0710486783861557</v>
      </c>
      <c r="Q277" s="205"/>
      <c r="R277" s="205"/>
      <c r="AB277" s="93"/>
      <c r="AG277" s="93"/>
    </row>
    <row r="278" spans="1:33" s="5" customFormat="1" ht="14.25" customHeight="1" x14ac:dyDescent="0.2">
      <c r="A278" s="162"/>
      <c r="B278" s="180"/>
      <c r="C278" s="180"/>
      <c r="D278" s="158"/>
      <c r="E278" s="220"/>
      <c r="F278" s="103">
        <v>42917</v>
      </c>
      <c r="G278" s="103">
        <v>43100</v>
      </c>
      <c r="H278" s="158"/>
      <c r="I278" s="100">
        <f t="shared" si="98"/>
        <v>160.42060000000001</v>
      </c>
      <c r="J278" s="100">
        <v>20.59</v>
      </c>
      <c r="K278" s="100">
        <v>2330.5100000000002</v>
      </c>
      <c r="L278" s="100"/>
      <c r="M278" s="100"/>
      <c r="N278" s="100"/>
      <c r="O278" s="207"/>
      <c r="P278" s="206"/>
      <c r="Q278" s="206"/>
      <c r="R278" s="206"/>
      <c r="AB278" s="93"/>
      <c r="AG278" s="93"/>
    </row>
    <row r="279" spans="1:33" s="5" customFormat="1" ht="14.25" customHeight="1" x14ac:dyDescent="0.2">
      <c r="A279" s="162"/>
      <c r="B279" s="180"/>
      <c r="C279" s="180"/>
      <c r="D279" s="157" t="s">
        <v>691</v>
      </c>
      <c r="E279" s="219" t="s">
        <v>692</v>
      </c>
      <c r="F279" s="103">
        <v>42736</v>
      </c>
      <c r="G279" s="103">
        <v>42916</v>
      </c>
      <c r="H279" s="157"/>
      <c r="I279" s="100"/>
      <c r="J279" s="100"/>
      <c r="K279" s="100"/>
      <c r="L279" s="100">
        <v>103.38</v>
      </c>
      <c r="M279" s="100">
        <v>15.76</v>
      </c>
      <c r="N279" s="100">
        <v>1460.33</v>
      </c>
      <c r="O279" s="207"/>
      <c r="P279" s="205"/>
      <c r="Q279" s="205">
        <f t="shared" ref="Q279" si="99">L280/L279</f>
        <v>1.0339524085896692</v>
      </c>
      <c r="R279" s="205">
        <f t="shared" ref="R279" si="100">L280/((K278*0.06+J278)*1.18)</f>
        <v>0.56467028400786345</v>
      </c>
      <c r="AB279" s="93"/>
      <c r="AG279" s="93"/>
    </row>
    <row r="280" spans="1:33" s="5" customFormat="1" ht="14.25" customHeight="1" x14ac:dyDescent="0.2">
      <c r="A280" s="162"/>
      <c r="B280" s="180"/>
      <c r="C280" s="180"/>
      <c r="D280" s="222"/>
      <c r="E280" s="220"/>
      <c r="F280" s="103">
        <v>42917</v>
      </c>
      <c r="G280" s="103">
        <v>43100</v>
      </c>
      <c r="H280" s="158"/>
      <c r="I280" s="100"/>
      <c r="J280" s="100"/>
      <c r="K280" s="100"/>
      <c r="L280" s="100">
        <v>106.89</v>
      </c>
      <c r="M280" s="100">
        <v>16.3</v>
      </c>
      <c r="N280" s="100">
        <v>1509.83</v>
      </c>
      <c r="O280" s="207"/>
      <c r="P280" s="206"/>
      <c r="Q280" s="206"/>
      <c r="R280" s="206"/>
      <c r="AB280" s="93"/>
      <c r="AG280" s="93"/>
    </row>
    <row r="281" spans="1:33" s="5" customFormat="1" ht="14.25" customHeight="1" x14ac:dyDescent="0.2">
      <c r="A281" s="161" t="s">
        <v>71</v>
      </c>
      <c r="B281" s="180" t="s">
        <v>258</v>
      </c>
      <c r="C281" s="180" t="s">
        <v>237</v>
      </c>
      <c r="D281" s="157" t="s">
        <v>691</v>
      </c>
      <c r="E281" s="219" t="s">
        <v>647</v>
      </c>
      <c r="F281" s="103">
        <v>42736</v>
      </c>
      <c r="G281" s="103">
        <v>42916</v>
      </c>
      <c r="H281" s="157"/>
      <c r="I281" s="100">
        <f t="shared" ref="I281:I282" si="101">K281*0.06+J281</f>
        <v>149.779</v>
      </c>
      <c r="J281" s="100">
        <v>13.36</v>
      </c>
      <c r="K281" s="100">
        <v>2273.65</v>
      </c>
      <c r="L281" s="100"/>
      <c r="M281" s="100"/>
      <c r="N281" s="100"/>
      <c r="O281" s="207"/>
      <c r="P281" s="205">
        <f t="shared" ref="P281" si="102">(K282*0.06+J282)/(K281*0.06+J281)</f>
        <v>1.0710486783861557</v>
      </c>
      <c r="Q281" s="205"/>
      <c r="R281" s="205"/>
      <c r="AB281" s="93"/>
      <c r="AG281" s="93"/>
    </row>
    <row r="282" spans="1:33" s="5" customFormat="1" ht="14.25" customHeight="1" x14ac:dyDescent="0.2">
      <c r="A282" s="162"/>
      <c r="B282" s="180"/>
      <c r="C282" s="180"/>
      <c r="D282" s="158"/>
      <c r="E282" s="220"/>
      <c r="F282" s="103">
        <v>42917</v>
      </c>
      <c r="G282" s="103">
        <v>43100</v>
      </c>
      <c r="H282" s="158"/>
      <c r="I282" s="100">
        <f t="shared" si="101"/>
        <v>160.42060000000001</v>
      </c>
      <c r="J282" s="100">
        <v>20.59</v>
      </c>
      <c r="K282" s="100">
        <v>2330.5100000000002</v>
      </c>
      <c r="L282" s="100"/>
      <c r="M282" s="100"/>
      <c r="N282" s="100"/>
      <c r="O282" s="207"/>
      <c r="P282" s="206"/>
      <c r="Q282" s="206"/>
      <c r="R282" s="206"/>
      <c r="AB282" s="93"/>
      <c r="AG282" s="93"/>
    </row>
    <row r="283" spans="1:33" s="5" customFormat="1" ht="14.25" customHeight="1" x14ac:dyDescent="0.2">
      <c r="A283" s="162"/>
      <c r="B283" s="180"/>
      <c r="C283" s="180"/>
      <c r="D283" s="157" t="s">
        <v>691</v>
      </c>
      <c r="E283" s="219" t="s">
        <v>692</v>
      </c>
      <c r="F283" s="103">
        <v>42736</v>
      </c>
      <c r="G283" s="103">
        <v>42916</v>
      </c>
      <c r="H283" s="157"/>
      <c r="I283" s="100"/>
      <c r="J283" s="100"/>
      <c r="K283" s="100"/>
      <c r="L283" s="100">
        <v>101.51</v>
      </c>
      <c r="M283" s="100">
        <v>15.48</v>
      </c>
      <c r="N283" s="100">
        <v>1433.83</v>
      </c>
      <c r="O283" s="207"/>
      <c r="P283" s="205"/>
      <c r="Q283" s="205">
        <f t="shared" ref="Q283" si="103">L284/L283</f>
        <v>1.0339867993301151</v>
      </c>
      <c r="R283" s="205">
        <f>L284/((K282*0.06+J282)*1.18)</f>
        <v>0.55447462821092097</v>
      </c>
      <c r="AB283" s="93"/>
      <c r="AG283" s="93"/>
    </row>
    <row r="284" spans="1:33" s="5" customFormat="1" ht="14.25" customHeight="1" x14ac:dyDescent="0.2">
      <c r="A284" s="162"/>
      <c r="B284" s="180"/>
      <c r="C284" s="180"/>
      <c r="D284" s="222"/>
      <c r="E284" s="220"/>
      <c r="F284" s="103">
        <v>42917</v>
      </c>
      <c r="G284" s="103">
        <v>43100</v>
      </c>
      <c r="H284" s="158"/>
      <c r="I284" s="100"/>
      <c r="J284" s="100"/>
      <c r="K284" s="100"/>
      <c r="L284" s="100">
        <v>104.96</v>
      </c>
      <c r="M284" s="100">
        <v>16.010000000000002</v>
      </c>
      <c r="N284" s="100">
        <v>1482.5</v>
      </c>
      <c r="O284" s="207"/>
      <c r="P284" s="206"/>
      <c r="Q284" s="206"/>
      <c r="R284" s="206"/>
      <c r="AB284" s="93"/>
      <c r="AG284" s="93"/>
    </row>
    <row r="285" spans="1:33" s="5" customFormat="1" ht="14.25" customHeight="1" x14ac:dyDescent="0.2">
      <c r="A285" s="161" t="s">
        <v>71</v>
      </c>
      <c r="B285" s="180" t="s">
        <v>259</v>
      </c>
      <c r="C285" s="180" t="s">
        <v>237</v>
      </c>
      <c r="D285" s="157" t="s">
        <v>691</v>
      </c>
      <c r="E285" s="219" t="s">
        <v>647</v>
      </c>
      <c r="F285" s="103">
        <v>42736</v>
      </c>
      <c r="G285" s="103">
        <v>42916</v>
      </c>
      <c r="H285" s="157"/>
      <c r="I285" s="100">
        <f t="shared" ref="I285:I286" si="104">K285*0.06+J285</f>
        <v>149.779</v>
      </c>
      <c r="J285" s="100">
        <v>13.36</v>
      </c>
      <c r="K285" s="100">
        <v>2273.65</v>
      </c>
      <c r="L285" s="100"/>
      <c r="M285" s="100"/>
      <c r="N285" s="100"/>
      <c r="O285" s="207"/>
      <c r="P285" s="205">
        <f t="shared" ref="P285" si="105">(K286*0.06+J286)/(K285*0.06+J285)</f>
        <v>1.0710486783861557</v>
      </c>
      <c r="Q285" s="205"/>
      <c r="R285" s="205"/>
      <c r="AB285" s="93"/>
      <c r="AG285" s="93"/>
    </row>
    <row r="286" spans="1:33" s="5" customFormat="1" ht="14.25" customHeight="1" x14ac:dyDescent="0.2">
      <c r="A286" s="162"/>
      <c r="B286" s="180"/>
      <c r="C286" s="180"/>
      <c r="D286" s="158"/>
      <c r="E286" s="220"/>
      <c r="F286" s="103">
        <v>42917</v>
      </c>
      <c r="G286" s="103">
        <v>43100</v>
      </c>
      <c r="H286" s="158"/>
      <c r="I286" s="100">
        <f t="shared" si="104"/>
        <v>160.42060000000001</v>
      </c>
      <c r="J286" s="100">
        <v>20.59</v>
      </c>
      <c r="K286" s="100">
        <v>2330.5100000000002</v>
      </c>
      <c r="L286" s="100"/>
      <c r="M286" s="100"/>
      <c r="N286" s="100"/>
      <c r="O286" s="207"/>
      <c r="P286" s="206"/>
      <c r="Q286" s="206"/>
      <c r="R286" s="206"/>
      <c r="AB286" s="93"/>
      <c r="AG286" s="93"/>
    </row>
    <row r="287" spans="1:33" s="5" customFormat="1" ht="14.25" customHeight="1" x14ac:dyDescent="0.2">
      <c r="A287" s="162"/>
      <c r="B287" s="180"/>
      <c r="C287" s="180"/>
      <c r="D287" s="157" t="s">
        <v>691</v>
      </c>
      <c r="E287" s="219" t="s">
        <v>692</v>
      </c>
      <c r="F287" s="103">
        <v>42736</v>
      </c>
      <c r="G287" s="103">
        <v>42916</v>
      </c>
      <c r="H287" s="157"/>
      <c r="I287" s="100"/>
      <c r="J287" s="100"/>
      <c r="K287" s="100"/>
      <c r="L287" s="100">
        <v>101.51</v>
      </c>
      <c r="M287" s="100">
        <v>15.48</v>
      </c>
      <c r="N287" s="100">
        <v>1433.83</v>
      </c>
      <c r="O287" s="207"/>
      <c r="P287" s="205"/>
      <c r="Q287" s="205">
        <f t="shared" ref="Q287" si="106">L288/L287</f>
        <v>1.0339867993301151</v>
      </c>
      <c r="R287" s="205">
        <f t="shared" ref="R287" si="107">L288/((K286*0.06+J286)*1.18)</f>
        <v>0.55447462821092097</v>
      </c>
      <c r="AB287" s="93"/>
      <c r="AG287" s="93"/>
    </row>
    <row r="288" spans="1:33" s="5" customFormat="1" ht="14.25" customHeight="1" x14ac:dyDescent="0.2">
      <c r="A288" s="162"/>
      <c r="B288" s="180"/>
      <c r="C288" s="180"/>
      <c r="D288" s="222"/>
      <c r="E288" s="220"/>
      <c r="F288" s="103">
        <v>42917</v>
      </c>
      <c r="G288" s="103">
        <v>43100</v>
      </c>
      <c r="H288" s="158"/>
      <c r="I288" s="100"/>
      <c r="J288" s="100"/>
      <c r="K288" s="100"/>
      <c r="L288" s="100">
        <v>104.96</v>
      </c>
      <c r="M288" s="100">
        <v>16.010000000000002</v>
      </c>
      <c r="N288" s="100">
        <v>1482.5</v>
      </c>
      <c r="O288" s="207"/>
      <c r="P288" s="206"/>
      <c r="Q288" s="206"/>
      <c r="R288" s="206"/>
      <c r="AB288" s="93"/>
      <c r="AG288" s="93"/>
    </row>
    <row r="289" spans="1:33" s="5" customFormat="1" ht="14.25" customHeight="1" x14ac:dyDescent="0.2">
      <c r="A289" s="161" t="s">
        <v>71</v>
      </c>
      <c r="B289" s="180" t="s">
        <v>260</v>
      </c>
      <c r="C289" s="180" t="s">
        <v>237</v>
      </c>
      <c r="D289" s="157" t="s">
        <v>691</v>
      </c>
      <c r="E289" s="219" t="s">
        <v>647</v>
      </c>
      <c r="F289" s="103">
        <v>42736</v>
      </c>
      <c r="G289" s="103">
        <v>42916</v>
      </c>
      <c r="H289" s="157"/>
      <c r="I289" s="100">
        <f t="shared" ref="I289:I290" si="108">K289*0.06+J289</f>
        <v>149.779</v>
      </c>
      <c r="J289" s="100">
        <v>13.36</v>
      </c>
      <c r="K289" s="100">
        <v>2273.65</v>
      </c>
      <c r="L289" s="100"/>
      <c r="M289" s="100"/>
      <c r="N289" s="100"/>
      <c r="O289" s="207"/>
      <c r="P289" s="205">
        <f t="shared" ref="P289" si="109">(K290*0.06+J290)/(K289*0.06+J289)</f>
        <v>1.0710486783861557</v>
      </c>
      <c r="Q289" s="205"/>
      <c r="R289" s="205"/>
      <c r="AB289" s="93"/>
      <c r="AG289" s="93"/>
    </row>
    <row r="290" spans="1:33" s="5" customFormat="1" ht="14.25" customHeight="1" x14ac:dyDescent="0.2">
      <c r="A290" s="162"/>
      <c r="B290" s="180"/>
      <c r="C290" s="180"/>
      <c r="D290" s="158"/>
      <c r="E290" s="220"/>
      <c r="F290" s="103">
        <v>42917</v>
      </c>
      <c r="G290" s="103">
        <v>43100</v>
      </c>
      <c r="H290" s="158"/>
      <c r="I290" s="100">
        <f t="shared" si="108"/>
        <v>160.42060000000001</v>
      </c>
      <c r="J290" s="100">
        <v>20.59</v>
      </c>
      <c r="K290" s="100">
        <v>2330.5100000000002</v>
      </c>
      <c r="L290" s="100"/>
      <c r="M290" s="100"/>
      <c r="N290" s="100"/>
      <c r="O290" s="207"/>
      <c r="P290" s="206"/>
      <c r="Q290" s="206"/>
      <c r="R290" s="206"/>
      <c r="AB290" s="93"/>
      <c r="AG290" s="93"/>
    </row>
    <row r="291" spans="1:33" s="5" customFormat="1" ht="14.25" customHeight="1" x14ac:dyDescent="0.2">
      <c r="A291" s="162"/>
      <c r="B291" s="180"/>
      <c r="C291" s="180"/>
      <c r="D291" s="157" t="s">
        <v>691</v>
      </c>
      <c r="E291" s="219" t="s">
        <v>692</v>
      </c>
      <c r="F291" s="103">
        <v>42736</v>
      </c>
      <c r="G291" s="103">
        <v>42916</v>
      </c>
      <c r="H291" s="157"/>
      <c r="I291" s="100"/>
      <c r="J291" s="100"/>
      <c r="K291" s="100"/>
      <c r="L291" s="100">
        <v>101.51</v>
      </c>
      <c r="M291" s="100">
        <v>15.48</v>
      </c>
      <c r="N291" s="100">
        <v>1433.83</v>
      </c>
      <c r="O291" s="207"/>
      <c r="P291" s="205"/>
      <c r="Q291" s="205">
        <f t="shared" ref="Q291" si="110">L292/L291</f>
        <v>1.0339867993301151</v>
      </c>
      <c r="R291" s="205">
        <f t="shared" ref="R291" si="111">L292/((K290*0.06+J290)*1.18)</f>
        <v>0.55447462821092097</v>
      </c>
      <c r="AB291" s="93"/>
      <c r="AG291" s="93"/>
    </row>
    <row r="292" spans="1:33" s="5" customFormat="1" ht="14.25" customHeight="1" x14ac:dyDescent="0.2">
      <c r="A292" s="162"/>
      <c r="B292" s="180"/>
      <c r="C292" s="180"/>
      <c r="D292" s="222"/>
      <c r="E292" s="220"/>
      <c r="F292" s="103">
        <v>42917</v>
      </c>
      <c r="G292" s="103">
        <v>43100</v>
      </c>
      <c r="H292" s="158"/>
      <c r="I292" s="100"/>
      <c r="J292" s="100"/>
      <c r="K292" s="100"/>
      <c r="L292" s="100">
        <v>104.96</v>
      </c>
      <c r="M292" s="100">
        <v>16.010000000000002</v>
      </c>
      <c r="N292" s="100">
        <v>1482.5</v>
      </c>
      <c r="O292" s="207"/>
      <c r="P292" s="206"/>
      <c r="Q292" s="206"/>
      <c r="R292" s="206"/>
      <c r="AB292" s="93"/>
      <c r="AG292" s="93"/>
    </row>
    <row r="293" spans="1:33" s="5" customFormat="1" ht="14.25" customHeight="1" x14ac:dyDescent="0.2">
      <c r="A293" s="161" t="s">
        <v>71</v>
      </c>
      <c r="B293" s="180" t="s">
        <v>557</v>
      </c>
      <c r="C293" s="180" t="s">
        <v>237</v>
      </c>
      <c r="D293" s="157" t="s">
        <v>691</v>
      </c>
      <c r="E293" s="219" t="s">
        <v>647</v>
      </c>
      <c r="F293" s="103">
        <v>42736</v>
      </c>
      <c r="G293" s="103">
        <v>42916</v>
      </c>
      <c r="H293" s="157"/>
      <c r="I293" s="100">
        <f t="shared" ref="I293:I294" si="112">K293*0.06+J293</f>
        <v>149.779</v>
      </c>
      <c r="J293" s="100">
        <v>13.36</v>
      </c>
      <c r="K293" s="100">
        <v>2273.65</v>
      </c>
      <c r="L293" s="100"/>
      <c r="M293" s="100"/>
      <c r="N293" s="100"/>
      <c r="O293" s="207"/>
      <c r="P293" s="205">
        <f t="shared" ref="P293" si="113">(K294*0.06+J294)/(K293*0.06+J293)</f>
        <v>1.0710486783861557</v>
      </c>
      <c r="Q293" s="205"/>
      <c r="R293" s="205"/>
      <c r="AB293" s="93"/>
      <c r="AG293" s="93"/>
    </row>
    <row r="294" spans="1:33" s="5" customFormat="1" ht="14.25" customHeight="1" x14ac:dyDescent="0.2">
      <c r="A294" s="162"/>
      <c r="B294" s="180"/>
      <c r="C294" s="180"/>
      <c r="D294" s="158"/>
      <c r="E294" s="220"/>
      <c r="F294" s="103">
        <v>42917</v>
      </c>
      <c r="G294" s="103">
        <v>43100</v>
      </c>
      <c r="H294" s="158"/>
      <c r="I294" s="100">
        <f t="shared" si="112"/>
        <v>160.42060000000001</v>
      </c>
      <c r="J294" s="100">
        <v>20.59</v>
      </c>
      <c r="K294" s="100">
        <v>2330.5100000000002</v>
      </c>
      <c r="L294" s="100"/>
      <c r="M294" s="100"/>
      <c r="N294" s="100"/>
      <c r="O294" s="207"/>
      <c r="P294" s="206"/>
      <c r="Q294" s="206"/>
      <c r="R294" s="206"/>
      <c r="AB294" s="93"/>
      <c r="AG294" s="93"/>
    </row>
    <row r="295" spans="1:33" s="5" customFormat="1" ht="14.25" customHeight="1" x14ac:dyDescent="0.2">
      <c r="A295" s="162"/>
      <c r="B295" s="180"/>
      <c r="C295" s="180"/>
      <c r="D295" s="157" t="s">
        <v>691</v>
      </c>
      <c r="E295" s="219" t="s">
        <v>692</v>
      </c>
      <c r="F295" s="103">
        <v>42736</v>
      </c>
      <c r="G295" s="103">
        <v>42916</v>
      </c>
      <c r="H295" s="157"/>
      <c r="I295" s="100"/>
      <c r="J295" s="100"/>
      <c r="K295" s="100"/>
      <c r="L295" s="100">
        <v>101.51</v>
      </c>
      <c r="M295" s="100">
        <v>15.48</v>
      </c>
      <c r="N295" s="100">
        <v>1433.83</v>
      </c>
      <c r="O295" s="207"/>
      <c r="P295" s="205"/>
      <c r="Q295" s="205">
        <f t="shared" ref="Q295" si="114">L296/L295</f>
        <v>1.0339867993301151</v>
      </c>
      <c r="R295" s="205">
        <f t="shared" ref="R295" si="115">L296/((K294*0.06+J294)*1.18)</f>
        <v>0.55447462821092097</v>
      </c>
      <c r="AB295" s="93"/>
      <c r="AG295" s="93"/>
    </row>
    <row r="296" spans="1:33" s="5" customFormat="1" ht="14.25" customHeight="1" x14ac:dyDescent="0.2">
      <c r="A296" s="162"/>
      <c r="B296" s="180"/>
      <c r="C296" s="180"/>
      <c r="D296" s="222"/>
      <c r="E296" s="220"/>
      <c r="F296" s="103">
        <v>42917</v>
      </c>
      <c r="G296" s="103">
        <v>43100</v>
      </c>
      <c r="H296" s="158"/>
      <c r="I296" s="100"/>
      <c r="J296" s="100"/>
      <c r="K296" s="100"/>
      <c r="L296" s="100">
        <v>104.96</v>
      </c>
      <c r="M296" s="100">
        <v>16.010000000000002</v>
      </c>
      <c r="N296" s="100">
        <v>1482.5</v>
      </c>
      <c r="O296" s="207"/>
      <c r="P296" s="206"/>
      <c r="Q296" s="206"/>
      <c r="R296" s="206"/>
      <c r="AB296" s="93"/>
      <c r="AG296" s="93"/>
    </row>
    <row r="297" spans="1:33" s="5" customFormat="1" ht="14.25" customHeight="1" x14ac:dyDescent="0.2">
      <c r="A297" s="161" t="s">
        <v>71</v>
      </c>
      <c r="B297" s="161" t="s">
        <v>295</v>
      </c>
      <c r="C297" s="161" t="s">
        <v>296</v>
      </c>
      <c r="D297" s="157">
        <v>42338</v>
      </c>
      <c r="E297" s="157" t="s">
        <v>612</v>
      </c>
      <c r="F297" s="103">
        <v>42736</v>
      </c>
      <c r="G297" s="103">
        <v>42916</v>
      </c>
      <c r="H297" s="157" t="s">
        <v>791</v>
      </c>
      <c r="I297" s="100">
        <f>K297*0.06+J297</f>
        <v>105.61999999999999</v>
      </c>
      <c r="J297" s="100">
        <v>14</v>
      </c>
      <c r="K297" s="100">
        <v>1527</v>
      </c>
      <c r="L297" s="68"/>
      <c r="M297" s="70"/>
      <c r="N297" s="100"/>
      <c r="O297" s="207" t="s">
        <v>600</v>
      </c>
      <c r="P297" s="205">
        <f>(K298*0.06+J298)/(K297*0.06+J297)</f>
        <v>1.0500587010035978</v>
      </c>
      <c r="Q297" s="205"/>
      <c r="R297" s="205"/>
      <c r="AB297" s="93"/>
      <c r="AG297" s="93"/>
    </row>
    <row r="298" spans="1:33" s="5" customFormat="1" ht="14.25" customHeight="1" x14ac:dyDescent="0.2">
      <c r="A298" s="162"/>
      <c r="B298" s="162"/>
      <c r="C298" s="162"/>
      <c r="D298" s="216"/>
      <c r="E298" s="216"/>
      <c r="F298" s="103">
        <v>42917</v>
      </c>
      <c r="G298" s="103">
        <v>43100</v>
      </c>
      <c r="H298" s="216"/>
      <c r="I298" s="100">
        <f t="shared" ref="I298" si="116">K298*0.06+J298</f>
        <v>110.90719999999999</v>
      </c>
      <c r="J298" s="60">
        <v>14.39</v>
      </c>
      <c r="K298" s="100">
        <v>1608.62</v>
      </c>
      <c r="L298" s="68"/>
      <c r="M298" s="70"/>
      <c r="N298" s="100"/>
      <c r="O298" s="207"/>
      <c r="P298" s="206"/>
      <c r="Q298" s="206"/>
      <c r="R298" s="206"/>
      <c r="AB298" s="93"/>
      <c r="AG298" s="93"/>
    </row>
    <row r="299" spans="1:33" s="5" customFormat="1" ht="14.25" customHeight="1" x14ac:dyDescent="0.2">
      <c r="A299" s="162"/>
      <c r="B299" s="162"/>
      <c r="C299" s="162"/>
      <c r="D299" s="216"/>
      <c r="E299" s="216"/>
      <c r="F299" s="103">
        <v>42736</v>
      </c>
      <c r="G299" s="103">
        <v>42916</v>
      </c>
      <c r="H299" s="216"/>
      <c r="I299" s="100">
        <f>K299*0.06</f>
        <v>91.61999999999999</v>
      </c>
      <c r="J299" s="100" t="s">
        <v>25</v>
      </c>
      <c r="K299" s="100">
        <v>1527</v>
      </c>
      <c r="L299" s="68"/>
      <c r="M299" s="70"/>
      <c r="N299" s="100"/>
      <c r="O299" s="207" t="s">
        <v>525</v>
      </c>
      <c r="P299" s="205">
        <f>(K300*0.06)/(K299*0.06)</f>
        <v>1.0534512115258676</v>
      </c>
      <c r="Q299" s="205"/>
      <c r="R299" s="205"/>
      <c r="AB299" s="93"/>
      <c r="AG299" s="93"/>
    </row>
    <row r="300" spans="1:33" s="5" customFormat="1" ht="14.25" customHeight="1" x14ac:dyDescent="0.2">
      <c r="A300" s="162"/>
      <c r="B300" s="162"/>
      <c r="C300" s="162"/>
      <c r="D300" s="158"/>
      <c r="E300" s="158"/>
      <c r="F300" s="103">
        <v>42917</v>
      </c>
      <c r="G300" s="103">
        <v>43100</v>
      </c>
      <c r="H300" s="216"/>
      <c r="I300" s="100">
        <f>K300*0.06</f>
        <v>96.517199999999988</v>
      </c>
      <c r="J300" s="60" t="s">
        <v>25</v>
      </c>
      <c r="K300" s="100">
        <v>1608.62</v>
      </c>
      <c r="L300" s="68"/>
      <c r="M300" s="70"/>
      <c r="N300" s="100"/>
      <c r="O300" s="207"/>
      <c r="P300" s="206"/>
      <c r="Q300" s="206"/>
      <c r="R300" s="206"/>
      <c r="AB300" s="93"/>
      <c r="AG300" s="93"/>
    </row>
    <row r="301" spans="1:33" s="5" customFormat="1" ht="14.25" customHeight="1" x14ac:dyDescent="0.2">
      <c r="A301" s="162"/>
      <c r="B301" s="162"/>
      <c r="C301" s="162"/>
      <c r="D301" s="157">
        <v>42723</v>
      </c>
      <c r="E301" s="157" t="s">
        <v>843</v>
      </c>
      <c r="F301" s="103">
        <v>42736</v>
      </c>
      <c r="G301" s="103">
        <v>42916</v>
      </c>
      <c r="H301" s="216"/>
      <c r="I301" s="100"/>
      <c r="J301" s="101"/>
      <c r="K301" s="101"/>
      <c r="L301" s="68">
        <v>102.38</v>
      </c>
      <c r="M301" s="100">
        <v>16.52</v>
      </c>
      <c r="N301" s="100">
        <v>1430.96</v>
      </c>
      <c r="O301" s="207" t="s">
        <v>600</v>
      </c>
      <c r="P301" s="205"/>
      <c r="Q301" s="205">
        <f t="shared" ref="Q301" si="117">L302/L301</f>
        <v>1.0379742137136161</v>
      </c>
      <c r="R301" s="205">
        <f>L302/((K298*0.06+J298)*1.18)</f>
        <v>0.8120073144675789</v>
      </c>
      <c r="AB301" s="93"/>
      <c r="AG301" s="93"/>
    </row>
    <row r="302" spans="1:33" s="5" customFormat="1" ht="14.25" customHeight="1" x14ac:dyDescent="0.2">
      <c r="A302" s="162"/>
      <c r="B302" s="162"/>
      <c r="C302" s="162"/>
      <c r="D302" s="216"/>
      <c r="E302" s="216"/>
      <c r="F302" s="103">
        <v>42917</v>
      </c>
      <c r="G302" s="103">
        <v>43100</v>
      </c>
      <c r="H302" s="216"/>
      <c r="I302" s="100"/>
      <c r="J302" s="101"/>
      <c r="K302" s="101"/>
      <c r="L302" s="68">
        <v>106.26780000000001</v>
      </c>
      <c r="M302" s="100">
        <v>16.98</v>
      </c>
      <c r="N302" s="100">
        <v>1488.13</v>
      </c>
      <c r="O302" s="207"/>
      <c r="P302" s="206"/>
      <c r="Q302" s="206"/>
      <c r="R302" s="206"/>
      <c r="AB302" s="93"/>
      <c r="AG302" s="93"/>
    </row>
    <row r="303" spans="1:33" s="5" customFormat="1" ht="14.25" customHeight="1" x14ac:dyDescent="0.2">
      <c r="A303" s="162"/>
      <c r="B303" s="162"/>
      <c r="C303" s="162"/>
      <c r="D303" s="216"/>
      <c r="E303" s="216"/>
      <c r="F303" s="103">
        <v>42736</v>
      </c>
      <c r="G303" s="103">
        <v>42916</v>
      </c>
      <c r="H303" s="216"/>
      <c r="I303" s="100"/>
      <c r="J303" s="101"/>
      <c r="K303" s="101"/>
      <c r="L303" s="68">
        <v>106.19</v>
      </c>
      <c r="M303" s="100">
        <v>20.329999999999998</v>
      </c>
      <c r="N303" s="100">
        <v>1430.96</v>
      </c>
      <c r="O303" s="207" t="s">
        <v>525</v>
      </c>
      <c r="P303" s="205"/>
      <c r="Q303" s="205">
        <f t="shared" ref="Q303" si="118">L304/L303</f>
        <v>1.0007533666070252</v>
      </c>
      <c r="R303" s="205">
        <f>L304/((K300*0.06)*1.18)</f>
        <v>0.93309091057239868</v>
      </c>
      <c r="AB303" s="93"/>
      <c r="AG303" s="93"/>
    </row>
    <row r="304" spans="1:33" s="5" customFormat="1" ht="14.25" customHeight="1" x14ac:dyDescent="0.2">
      <c r="A304" s="163"/>
      <c r="B304" s="163"/>
      <c r="C304" s="163"/>
      <c r="D304" s="158"/>
      <c r="E304" s="158"/>
      <c r="F304" s="103">
        <v>42917</v>
      </c>
      <c r="G304" s="103">
        <v>43100</v>
      </c>
      <c r="H304" s="158"/>
      <c r="I304" s="100"/>
      <c r="J304" s="101"/>
      <c r="K304" s="101"/>
      <c r="L304" s="68">
        <v>106.27</v>
      </c>
      <c r="M304" s="100">
        <v>21.06</v>
      </c>
      <c r="N304" s="100">
        <v>1420.13</v>
      </c>
      <c r="O304" s="207"/>
      <c r="P304" s="206"/>
      <c r="Q304" s="206"/>
      <c r="R304" s="206"/>
      <c r="AB304" s="93"/>
      <c r="AG304" s="93"/>
    </row>
    <row r="305" spans="1:33" s="5" customFormat="1" ht="14.25" customHeight="1" x14ac:dyDescent="0.2">
      <c r="A305" s="161" t="s">
        <v>71</v>
      </c>
      <c r="B305" s="161" t="s">
        <v>394</v>
      </c>
      <c r="C305" s="161" t="s">
        <v>148</v>
      </c>
      <c r="D305" s="157">
        <v>42723</v>
      </c>
      <c r="E305" s="157" t="s">
        <v>621</v>
      </c>
      <c r="F305" s="103">
        <v>42736</v>
      </c>
      <c r="G305" s="103">
        <v>42916</v>
      </c>
      <c r="H305" s="106"/>
      <c r="I305" s="100">
        <f t="shared" ref="I305:I306" si="119">K305*0.06+J305</f>
        <v>127.8942</v>
      </c>
      <c r="J305" s="101">
        <v>19.14</v>
      </c>
      <c r="K305" s="101">
        <v>1812.57</v>
      </c>
      <c r="L305" s="68">
        <f t="shared" ref="L305:L308" si="120">N305*0.06+M305</f>
        <v>0</v>
      </c>
      <c r="M305" s="100"/>
      <c r="N305" s="100"/>
      <c r="O305" s="118"/>
      <c r="P305" s="205">
        <f t="shared" ref="P305" si="121">(K306*0.06+J306)/(K305*0.06+J305)</f>
        <v>1.0050041362313538</v>
      </c>
      <c r="Q305" s="205"/>
      <c r="R305" s="205"/>
      <c r="AB305" s="93"/>
      <c r="AG305" s="93"/>
    </row>
    <row r="306" spans="1:33" s="5" customFormat="1" ht="14.25" customHeight="1" x14ac:dyDescent="0.2">
      <c r="A306" s="162"/>
      <c r="B306" s="162"/>
      <c r="C306" s="162"/>
      <c r="D306" s="158"/>
      <c r="E306" s="158"/>
      <c r="F306" s="103">
        <v>42917</v>
      </c>
      <c r="G306" s="103">
        <v>43100</v>
      </c>
      <c r="H306" s="106"/>
      <c r="I306" s="100">
        <f t="shared" si="119"/>
        <v>128.5342</v>
      </c>
      <c r="J306" s="101">
        <v>19.78</v>
      </c>
      <c r="K306" s="101">
        <v>1812.57</v>
      </c>
      <c r="L306" s="68">
        <f t="shared" si="120"/>
        <v>0</v>
      </c>
      <c r="M306" s="100"/>
      <c r="N306" s="100"/>
      <c r="O306" s="118"/>
      <c r="P306" s="206"/>
      <c r="Q306" s="206"/>
      <c r="R306" s="206"/>
      <c r="AB306" s="93"/>
      <c r="AG306" s="93"/>
    </row>
    <row r="307" spans="1:33" s="5" customFormat="1" ht="14.25" customHeight="1" x14ac:dyDescent="0.2">
      <c r="A307" s="162"/>
      <c r="B307" s="162"/>
      <c r="C307" s="162"/>
      <c r="D307" s="157">
        <v>42723</v>
      </c>
      <c r="E307" s="157" t="s">
        <v>627</v>
      </c>
      <c r="F307" s="103">
        <v>42736</v>
      </c>
      <c r="G307" s="103">
        <v>42916</v>
      </c>
      <c r="H307" s="106"/>
      <c r="I307" s="100"/>
      <c r="J307" s="101"/>
      <c r="K307" s="101"/>
      <c r="L307" s="68">
        <f t="shared" si="120"/>
        <v>0</v>
      </c>
      <c r="M307" s="100"/>
      <c r="N307" s="100"/>
      <c r="O307" s="118"/>
      <c r="P307" s="205"/>
      <c r="Q307" s="205"/>
      <c r="R307" s="205"/>
      <c r="AB307" s="93"/>
      <c r="AG307" s="93"/>
    </row>
    <row r="308" spans="1:33" s="5" customFormat="1" ht="14.25" customHeight="1" x14ac:dyDescent="0.2">
      <c r="A308" s="163"/>
      <c r="B308" s="163"/>
      <c r="C308" s="163"/>
      <c r="D308" s="158"/>
      <c r="E308" s="158"/>
      <c r="F308" s="103">
        <v>42917</v>
      </c>
      <c r="G308" s="103">
        <v>43100</v>
      </c>
      <c r="H308" s="106"/>
      <c r="I308" s="100"/>
      <c r="J308" s="101"/>
      <c r="K308" s="101"/>
      <c r="L308" s="68">
        <f t="shared" si="120"/>
        <v>0</v>
      </c>
      <c r="M308" s="100"/>
      <c r="N308" s="100"/>
      <c r="O308" s="118"/>
      <c r="P308" s="206"/>
      <c r="Q308" s="206"/>
      <c r="R308" s="206"/>
      <c r="AB308" s="93"/>
      <c r="AG308" s="93"/>
    </row>
    <row r="309" spans="1:33" s="10" customFormat="1" ht="14.25" customHeight="1" x14ac:dyDescent="0.25">
      <c r="A309" s="161" t="s">
        <v>71</v>
      </c>
      <c r="B309" s="161" t="s">
        <v>295</v>
      </c>
      <c r="C309" s="161" t="s">
        <v>457</v>
      </c>
      <c r="D309" s="157">
        <v>42723</v>
      </c>
      <c r="E309" s="157" t="s">
        <v>747</v>
      </c>
      <c r="F309" s="103">
        <v>42736</v>
      </c>
      <c r="G309" s="103">
        <v>42916</v>
      </c>
      <c r="H309" s="157"/>
      <c r="I309" s="99">
        <f t="shared" ref="I309:I310" si="122">K309*0.06+J309</f>
        <v>150.50639999999999</v>
      </c>
      <c r="J309" s="60">
        <v>36.06</v>
      </c>
      <c r="K309" s="60">
        <v>1907.44</v>
      </c>
      <c r="L309" s="101"/>
      <c r="M309" s="70"/>
      <c r="N309" s="100"/>
      <c r="O309" s="207"/>
      <c r="P309" s="205">
        <f t="shared" ref="P309" si="123">(K310*0.06+J310)/(K309*0.06+J309)</f>
        <v>1.0269702816624409</v>
      </c>
      <c r="Q309" s="205"/>
      <c r="R309" s="205"/>
      <c r="AB309" s="94"/>
      <c r="AG309" s="94"/>
    </row>
    <row r="310" spans="1:33" s="5" customFormat="1" ht="14.25" customHeight="1" x14ac:dyDescent="0.2">
      <c r="A310" s="162"/>
      <c r="B310" s="162"/>
      <c r="C310" s="162"/>
      <c r="D310" s="158"/>
      <c r="E310" s="158"/>
      <c r="F310" s="103">
        <v>42917</v>
      </c>
      <c r="G310" s="103">
        <v>43100</v>
      </c>
      <c r="H310" s="158"/>
      <c r="I310" s="99">
        <f t="shared" si="122"/>
        <v>154.56559999999999</v>
      </c>
      <c r="J310" s="60">
        <v>37.28</v>
      </c>
      <c r="K310" s="60">
        <v>1954.76</v>
      </c>
      <c r="L310" s="101"/>
      <c r="M310" s="70"/>
      <c r="N310" s="100"/>
      <c r="O310" s="207"/>
      <c r="P310" s="206"/>
      <c r="Q310" s="206"/>
      <c r="R310" s="206"/>
      <c r="AB310" s="93"/>
      <c r="AG310" s="93"/>
    </row>
    <row r="311" spans="1:33" s="5" customFormat="1" ht="14.25" customHeight="1" x14ac:dyDescent="0.2">
      <c r="A311" s="162"/>
      <c r="B311" s="162"/>
      <c r="C311" s="162"/>
      <c r="D311" s="157">
        <v>42723</v>
      </c>
      <c r="E311" s="157" t="s">
        <v>748</v>
      </c>
      <c r="F311" s="103">
        <v>42736</v>
      </c>
      <c r="G311" s="103">
        <v>42916</v>
      </c>
      <c r="H311" s="157"/>
      <c r="I311" s="99"/>
      <c r="J311" s="60"/>
      <c r="K311" s="60"/>
      <c r="L311" s="100">
        <v>101.51</v>
      </c>
      <c r="M311" s="100">
        <v>24.76</v>
      </c>
      <c r="N311" s="100">
        <v>1279.0899999999999</v>
      </c>
      <c r="O311" s="207"/>
      <c r="P311" s="205"/>
      <c r="Q311" s="205">
        <f t="shared" ref="Q311" si="124">L312/L311</f>
        <v>1.0339867993301151</v>
      </c>
      <c r="R311" s="205">
        <f>L312/((K310*0.06+J310)*1.18)</f>
        <v>0.57547832468785354</v>
      </c>
      <c r="AB311" s="93"/>
      <c r="AG311" s="93"/>
    </row>
    <row r="312" spans="1:33" s="5" customFormat="1" ht="14.25" customHeight="1" x14ac:dyDescent="0.2">
      <c r="A312" s="163"/>
      <c r="B312" s="163"/>
      <c r="C312" s="163"/>
      <c r="D312" s="158"/>
      <c r="E312" s="158"/>
      <c r="F312" s="103">
        <v>42917</v>
      </c>
      <c r="G312" s="103">
        <v>43100</v>
      </c>
      <c r="H312" s="158"/>
      <c r="I312" s="99"/>
      <c r="J312" s="101"/>
      <c r="K312" s="101"/>
      <c r="L312" s="100">
        <v>104.96</v>
      </c>
      <c r="M312" s="100">
        <v>25.32</v>
      </c>
      <c r="N312" s="100">
        <v>1327.41</v>
      </c>
      <c r="O312" s="207"/>
      <c r="P312" s="206"/>
      <c r="Q312" s="206"/>
      <c r="R312" s="206"/>
      <c r="AB312" s="93"/>
      <c r="AG312" s="93"/>
    </row>
    <row r="313" spans="1:33" s="5" customFormat="1" ht="14.25" customHeight="1" x14ac:dyDescent="0.2">
      <c r="A313" s="46">
        <v>5</v>
      </c>
      <c r="B313" s="47" t="s">
        <v>219</v>
      </c>
      <c r="C313" s="8"/>
      <c r="D313" s="8"/>
      <c r="E313" s="8"/>
      <c r="F313" s="8"/>
      <c r="G313" s="8"/>
      <c r="H313" s="8"/>
      <c r="I313" s="66"/>
      <c r="J313" s="8"/>
      <c r="K313" s="8"/>
      <c r="L313" s="8"/>
      <c r="M313" s="8"/>
      <c r="N313" s="9"/>
      <c r="O313" s="65"/>
      <c r="P313" s="69"/>
      <c r="Q313" s="69"/>
      <c r="R313" s="69"/>
      <c r="AB313" s="93"/>
      <c r="AG313" s="93"/>
    </row>
    <row r="314" spans="1:33" ht="14.25" customHeight="1" x14ac:dyDescent="0.25">
      <c r="A314" s="161" t="s">
        <v>60</v>
      </c>
      <c r="B314" s="161" t="s">
        <v>423</v>
      </c>
      <c r="C314" s="161" t="s">
        <v>148</v>
      </c>
      <c r="D314" s="157">
        <v>42723</v>
      </c>
      <c r="E314" s="157" t="s">
        <v>621</v>
      </c>
      <c r="F314" s="103">
        <v>42736</v>
      </c>
      <c r="G314" s="103">
        <v>42916</v>
      </c>
      <c r="H314" s="221"/>
      <c r="I314" s="117">
        <f t="shared" ref="I314:I315" si="125">K314*0.06+J314</f>
        <v>127.8942</v>
      </c>
      <c r="J314" s="11">
        <v>19.14</v>
      </c>
      <c r="K314" s="11">
        <v>1812.57</v>
      </c>
      <c r="L314" s="68">
        <f t="shared" ref="L314:L317" si="126">N314*0.06+M314</f>
        <v>0</v>
      </c>
      <c r="M314" s="11"/>
      <c r="N314" s="11"/>
      <c r="O314" s="207"/>
      <c r="P314" s="205">
        <f t="shared" ref="P314" si="127">(K315*0.06+J315)/(K314*0.06+J314)</f>
        <v>1.0050041362313538</v>
      </c>
      <c r="Q314" s="205"/>
      <c r="R314" s="205"/>
    </row>
    <row r="315" spans="1:33" ht="14.25" customHeight="1" x14ac:dyDescent="0.25">
      <c r="A315" s="162"/>
      <c r="B315" s="162"/>
      <c r="C315" s="162"/>
      <c r="D315" s="158"/>
      <c r="E315" s="158"/>
      <c r="F315" s="103">
        <v>42917</v>
      </c>
      <c r="G315" s="103">
        <v>43100</v>
      </c>
      <c r="H315" s="222"/>
      <c r="I315" s="117">
        <f t="shared" si="125"/>
        <v>128.5342</v>
      </c>
      <c r="J315" s="11">
        <v>19.78</v>
      </c>
      <c r="K315" s="11">
        <v>1812.57</v>
      </c>
      <c r="L315" s="68">
        <f t="shared" si="126"/>
        <v>0</v>
      </c>
      <c r="M315" s="11"/>
      <c r="N315" s="11"/>
      <c r="O315" s="207"/>
      <c r="P315" s="206"/>
      <c r="Q315" s="206"/>
      <c r="R315" s="206"/>
    </row>
    <row r="316" spans="1:33" ht="14.25" customHeight="1" x14ac:dyDescent="0.25">
      <c r="A316" s="162"/>
      <c r="B316" s="162"/>
      <c r="C316" s="162"/>
      <c r="D316" s="157">
        <v>42723</v>
      </c>
      <c r="E316" s="157" t="s">
        <v>627</v>
      </c>
      <c r="F316" s="103">
        <v>42736</v>
      </c>
      <c r="G316" s="103">
        <v>42916</v>
      </c>
      <c r="H316" s="221"/>
      <c r="I316" s="117"/>
      <c r="J316" s="11"/>
      <c r="K316" s="11"/>
      <c r="L316" s="68">
        <f t="shared" si="126"/>
        <v>0</v>
      </c>
      <c r="M316" s="11"/>
      <c r="N316" s="11"/>
      <c r="O316" s="207"/>
      <c r="P316" s="205"/>
      <c r="Q316" s="205"/>
      <c r="R316" s="205"/>
    </row>
    <row r="317" spans="1:33" ht="14.25" customHeight="1" x14ac:dyDescent="0.25">
      <c r="A317" s="163"/>
      <c r="B317" s="163"/>
      <c r="C317" s="163"/>
      <c r="D317" s="158"/>
      <c r="E317" s="158"/>
      <c r="F317" s="103">
        <v>42917</v>
      </c>
      <c r="G317" s="103">
        <v>43100</v>
      </c>
      <c r="H317" s="222"/>
      <c r="I317" s="117"/>
      <c r="J317" s="11"/>
      <c r="K317" s="11"/>
      <c r="L317" s="68">
        <f t="shared" si="126"/>
        <v>0</v>
      </c>
      <c r="M317" s="11"/>
      <c r="N317" s="11"/>
      <c r="O317" s="207"/>
      <c r="P317" s="206"/>
      <c r="Q317" s="206"/>
      <c r="R317" s="206"/>
    </row>
    <row r="318" spans="1:33" ht="14.25" customHeight="1" x14ac:dyDescent="0.25">
      <c r="A318" s="161" t="s">
        <v>60</v>
      </c>
      <c r="B318" s="161" t="s">
        <v>98</v>
      </c>
      <c r="C318" s="161" t="s">
        <v>604</v>
      </c>
      <c r="D318" s="208">
        <v>42720</v>
      </c>
      <c r="E318" s="208" t="s">
        <v>595</v>
      </c>
      <c r="F318" s="103">
        <v>42736</v>
      </c>
      <c r="G318" s="103">
        <v>42916</v>
      </c>
      <c r="H318" s="208"/>
      <c r="I318" s="100">
        <f>K318*0.06+J318</f>
        <v>181.77</v>
      </c>
      <c r="J318" s="100">
        <v>28.02</v>
      </c>
      <c r="K318" s="100">
        <v>2562.5</v>
      </c>
      <c r="L318" s="114"/>
      <c r="M318" s="100"/>
      <c r="N318" s="100"/>
      <c r="O318" s="228" t="s">
        <v>605</v>
      </c>
      <c r="P318" s="205">
        <f t="shared" ref="P318" si="128">(K319*0.06+J319)/(K318*0.06+J318)</f>
        <v>1.0339329922429443</v>
      </c>
      <c r="Q318" s="205"/>
      <c r="R318" s="205"/>
    </row>
    <row r="319" spans="1:33" ht="14.25" customHeight="1" x14ac:dyDescent="0.25">
      <c r="A319" s="162"/>
      <c r="B319" s="162"/>
      <c r="C319" s="162"/>
      <c r="D319" s="208"/>
      <c r="E319" s="208"/>
      <c r="F319" s="103">
        <v>42917</v>
      </c>
      <c r="G319" s="103">
        <v>43100</v>
      </c>
      <c r="H319" s="208"/>
      <c r="I319" s="100">
        <f t="shared" ref="I319" si="129">K319*0.06+J319</f>
        <v>187.93799999999999</v>
      </c>
      <c r="J319" s="100">
        <v>29.04</v>
      </c>
      <c r="K319" s="100">
        <v>2648.3</v>
      </c>
      <c r="L319" s="114"/>
      <c r="M319" s="100"/>
      <c r="N319" s="100"/>
      <c r="O319" s="229"/>
      <c r="P319" s="206"/>
      <c r="Q319" s="206"/>
      <c r="R319" s="206"/>
    </row>
    <row r="320" spans="1:33" ht="14.25" customHeight="1" x14ac:dyDescent="0.25">
      <c r="A320" s="162"/>
      <c r="B320" s="162"/>
      <c r="C320" s="162"/>
      <c r="D320" s="208">
        <v>42723</v>
      </c>
      <c r="E320" s="208" t="s">
        <v>749</v>
      </c>
      <c r="F320" s="103">
        <v>42736</v>
      </c>
      <c r="G320" s="103">
        <v>42916</v>
      </c>
      <c r="H320" s="208"/>
      <c r="I320" s="117"/>
      <c r="J320" s="114"/>
      <c r="K320" s="114"/>
      <c r="L320" s="100">
        <v>167.21</v>
      </c>
      <c r="M320" s="100">
        <v>27.83</v>
      </c>
      <c r="N320" s="100">
        <v>2322.9899999999998</v>
      </c>
      <c r="O320" s="229"/>
      <c r="P320" s="205"/>
      <c r="Q320" s="205">
        <f t="shared" ref="Q320" si="130">L321/L320</f>
        <v>1.0199748818850547</v>
      </c>
      <c r="R320" s="205">
        <f t="shared" ref="R320" si="131">L321/((K319*0.06+J319)*1.18)</f>
        <v>0.76905095459717976</v>
      </c>
    </row>
    <row r="321" spans="1:18" ht="14.25" customHeight="1" x14ac:dyDescent="0.25">
      <c r="A321" s="162"/>
      <c r="B321" s="162"/>
      <c r="C321" s="162"/>
      <c r="D321" s="208"/>
      <c r="E321" s="208"/>
      <c r="F321" s="103">
        <v>42917</v>
      </c>
      <c r="G321" s="103">
        <v>43100</v>
      </c>
      <c r="H321" s="208"/>
      <c r="I321" s="117"/>
      <c r="J321" s="114"/>
      <c r="K321" s="114"/>
      <c r="L321" s="100">
        <v>170.55</v>
      </c>
      <c r="M321" s="100">
        <v>26.35</v>
      </c>
      <c r="N321" s="100">
        <v>2403.2800000000002</v>
      </c>
      <c r="O321" s="230"/>
      <c r="P321" s="206"/>
      <c r="Q321" s="206"/>
      <c r="R321" s="206"/>
    </row>
    <row r="322" spans="1:18" ht="14.25" customHeight="1" x14ac:dyDescent="0.25">
      <c r="A322" s="162"/>
      <c r="B322" s="162"/>
      <c r="C322" s="162"/>
      <c r="D322" s="208">
        <v>42720</v>
      </c>
      <c r="E322" s="208" t="s">
        <v>595</v>
      </c>
      <c r="F322" s="103">
        <v>42736</v>
      </c>
      <c r="G322" s="103">
        <v>42916</v>
      </c>
      <c r="H322" s="157"/>
      <c r="I322" s="100">
        <f t="shared" ref="I322:I323" si="132">K322*0.06+J322</f>
        <v>319.74979999999999</v>
      </c>
      <c r="J322" s="100">
        <v>31.94</v>
      </c>
      <c r="K322" s="100">
        <v>4796.83</v>
      </c>
      <c r="L322" s="100"/>
      <c r="M322" s="100"/>
      <c r="N322" s="100"/>
      <c r="O322" s="228" t="s">
        <v>606</v>
      </c>
      <c r="P322" s="205">
        <f t="shared" ref="P322" si="133">(K323*0.06+J323)/(K322*0.06+J322)</f>
        <v>1.0317610831969248</v>
      </c>
      <c r="Q322" s="205"/>
      <c r="R322" s="205"/>
    </row>
    <row r="323" spans="1:18" ht="14.25" customHeight="1" x14ac:dyDescent="0.25">
      <c r="A323" s="163"/>
      <c r="B323" s="163"/>
      <c r="C323" s="163"/>
      <c r="D323" s="208"/>
      <c r="E323" s="208"/>
      <c r="F323" s="103">
        <v>42917</v>
      </c>
      <c r="G323" s="103">
        <v>43100</v>
      </c>
      <c r="H323" s="158"/>
      <c r="I323" s="100">
        <f t="shared" si="132"/>
        <v>329.90540000000004</v>
      </c>
      <c r="J323" s="100">
        <v>33.229999999999997</v>
      </c>
      <c r="K323" s="100">
        <v>4944.59</v>
      </c>
      <c r="L323" s="100"/>
      <c r="M323" s="100"/>
      <c r="N323" s="100"/>
      <c r="O323" s="230"/>
      <c r="P323" s="206"/>
      <c r="Q323" s="206"/>
      <c r="R323" s="206"/>
    </row>
    <row r="324" spans="1:18" ht="35.25" customHeight="1" x14ac:dyDescent="0.25">
      <c r="A324" s="98"/>
      <c r="B324" s="161" t="s">
        <v>719</v>
      </c>
      <c r="C324" s="239" t="s">
        <v>422</v>
      </c>
      <c r="D324" s="208">
        <v>42723</v>
      </c>
      <c r="E324" s="208" t="s">
        <v>865</v>
      </c>
      <c r="F324" s="103">
        <v>42736</v>
      </c>
      <c r="G324" s="103">
        <v>42916</v>
      </c>
      <c r="H324" s="157" t="s">
        <v>882</v>
      </c>
      <c r="I324" s="117">
        <f t="shared" ref="I324:I325" si="134">K324*0.06+J324</f>
        <v>154.30279999999999</v>
      </c>
      <c r="J324" s="100">
        <v>22.1</v>
      </c>
      <c r="K324" s="100">
        <v>2203.38</v>
      </c>
      <c r="L324" s="53" t="s">
        <v>25</v>
      </c>
      <c r="M324" s="53" t="s">
        <v>25</v>
      </c>
      <c r="N324" s="53" t="s">
        <v>25</v>
      </c>
      <c r="O324" s="207" t="s">
        <v>600</v>
      </c>
      <c r="P324" s="205">
        <f t="shared" ref="P324" si="135">(K325*0.06+J325)/(K324*0.06+J324)</f>
        <v>1.0706118100254824</v>
      </c>
      <c r="Q324" s="205"/>
      <c r="R324" s="205"/>
    </row>
    <row r="325" spans="1:18" ht="35.25" customHeight="1" x14ac:dyDescent="0.25">
      <c r="A325" s="98"/>
      <c r="B325" s="162"/>
      <c r="C325" s="240"/>
      <c r="D325" s="208"/>
      <c r="E325" s="208"/>
      <c r="F325" s="103">
        <v>42917</v>
      </c>
      <c r="G325" s="103">
        <v>43100</v>
      </c>
      <c r="H325" s="216"/>
      <c r="I325" s="117">
        <f t="shared" si="134"/>
        <v>165.19839999999999</v>
      </c>
      <c r="J325" s="100">
        <v>27.91</v>
      </c>
      <c r="K325" s="100">
        <v>2288.14</v>
      </c>
      <c r="L325" s="53" t="s">
        <v>25</v>
      </c>
      <c r="M325" s="53" t="s">
        <v>25</v>
      </c>
      <c r="N325" s="53" t="s">
        <v>25</v>
      </c>
      <c r="O325" s="207"/>
      <c r="P325" s="206"/>
      <c r="Q325" s="206"/>
      <c r="R325" s="206"/>
    </row>
    <row r="326" spans="1:18" ht="35.25" customHeight="1" x14ac:dyDescent="0.25">
      <c r="A326" s="98"/>
      <c r="B326" s="162"/>
      <c r="C326" s="240"/>
      <c r="D326" s="208"/>
      <c r="E326" s="208"/>
      <c r="F326" s="103">
        <v>42736</v>
      </c>
      <c r="G326" s="103">
        <v>42916</v>
      </c>
      <c r="H326" s="216"/>
      <c r="I326" s="117">
        <f>K326*0.06</f>
        <v>132.2028</v>
      </c>
      <c r="J326" s="53" t="s">
        <v>25</v>
      </c>
      <c r="K326" s="100">
        <v>2203.38</v>
      </c>
      <c r="L326" s="53" t="s">
        <v>25</v>
      </c>
      <c r="M326" s="53" t="s">
        <v>25</v>
      </c>
      <c r="N326" s="53" t="s">
        <v>25</v>
      </c>
      <c r="O326" s="207" t="s">
        <v>525</v>
      </c>
      <c r="P326" s="205">
        <f>(K327*0.06)/(K326*0.06)</f>
        <v>1.0384681716272273</v>
      </c>
      <c r="Q326" s="205"/>
      <c r="R326" s="205"/>
    </row>
    <row r="327" spans="1:18" ht="35.25" customHeight="1" x14ac:dyDescent="0.25">
      <c r="A327" s="98"/>
      <c r="B327" s="163"/>
      <c r="C327" s="240"/>
      <c r="D327" s="208"/>
      <c r="E327" s="208"/>
      <c r="F327" s="103">
        <v>42917</v>
      </c>
      <c r="G327" s="103">
        <v>43100</v>
      </c>
      <c r="H327" s="158"/>
      <c r="I327" s="117">
        <f>K327*0.06</f>
        <v>137.2884</v>
      </c>
      <c r="J327" s="53" t="s">
        <v>25</v>
      </c>
      <c r="K327" s="100">
        <v>2288.14</v>
      </c>
      <c r="L327" s="53" t="s">
        <v>25</v>
      </c>
      <c r="M327" s="53" t="s">
        <v>25</v>
      </c>
      <c r="N327" s="53" t="s">
        <v>25</v>
      </c>
      <c r="O327" s="207"/>
      <c r="P327" s="206"/>
      <c r="Q327" s="206"/>
      <c r="R327" s="206"/>
    </row>
    <row r="328" spans="1:18" ht="34.5" customHeight="1" x14ac:dyDescent="0.25">
      <c r="A328" s="119" t="s">
        <v>60</v>
      </c>
      <c r="B328" s="161" t="s">
        <v>891</v>
      </c>
      <c r="C328" s="240"/>
      <c r="D328" s="157">
        <v>42723</v>
      </c>
      <c r="E328" s="161" t="s">
        <v>718</v>
      </c>
      <c r="F328" s="103">
        <v>42736</v>
      </c>
      <c r="G328" s="103">
        <v>42916</v>
      </c>
      <c r="H328" s="157" t="s">
        <v>892</v>
      </c>
      <c r="I328" s="53" t="s">
        <v>25</v>
      </c>
      <c r="J328" s="53" t="s">
        <v>25</v>
      </c>
      <c r="K328" s="53" t="s">
        <v>25</v>
      </c>
      <c r="L328" s="53">
        <v>165.55</v>
      </c>
      <c r="M328" s="53">
        <v>26.08</v>
      </c>
      <c r="N328" s="53">
        <v>2324.96</v>
      </c>
      <c r="O328" s="207" t="s">
        <v>600</v>
      </c>
      <c r="P328" s="205"/>
      <c r="Q328" s="205">
        <f>L329/L328</f>
        <v>1</v>
      </c>
      <c r="R328" s="205">
        <f>L329/((K325*0.06+J325)*1.18)</f>
        <v>0.84926131348421996</v>
      </c>
    </row>
    <row r="329" spans="1:18" ht="30" customHeight="1" x14ac:dyDescent="0.25">
      <c r="A329" s="120"/>
      <c r="B329" s="162"/>
      <c r="C329" s="240"/>
      <c r="D329" s="216"/>
      <c r="E329" s="162"/>
      <c r="F329" s="103">
        <v>42917</v>
      </c>
      <c r="G329" s="103">
        <v>43100</v>
      </c>
      <c r="H329" s="216"/>
      <c r="I329" s="53" t="s">
        <v>25</v>
      </c>
      <c r="J329" s="53" t="s">
        <v>25</v>
      </c>
      <c r="K329" s="53" t="s">
        <v>25</v>
      </c>
      <c r="L329" s="53">
        <v>165.55</v>
      </c>
      <c r="M329" s="53">
        <v>29.32</v>
      </c>
      <c r="N329" s="53">
        <v>2270.5</v>
      </c>
      <c r="O329" s="207"/>
      <c r="P329" s="206"/>
      <c r="Q329" s="206"/>
      <c r="R329" s="206"/>
    </row>
    <row r="330" spans="1:18" ht="14.25" customHeight="1" x14ac:dyDescent="0.25">
      <c r="A330" s="120"/>
      <c r="B330" s="161" t="s">
        <v>866</v>
      </c>
      <c r="C330" s="240"/>
      <c r="D330" s="216"/>
      <c r="E330" s="162"/>
      <c r="F330" s="103">
        <v>42736</v>
      </c>
      <c r="G330" s="103">
        <v>42916</v>
      </c>
      <c r="H330" s="216"/>
      <c r="I330" s="53" t="s">
        <v>25</v>
      </c>
      <c r="J330" s="53" t="s">
        <v>25</v>
      </c>
      <c r="K330" s="53" t="s">
        <v>25</v>
      </c>
      <c r="L330" s="100">
        <v>165.55</v>
      </c>
      <c r="M330" s="100">
        <v>26.08</v>
      </c>
      <c r="N330" s="100">
        <v>2324.96</v>
      </c>
      <c r="O330" s="207" t="s">
        <v>600</v>
      </c>
      <c r="P330" s="205"/>
      <c r="Q330" s="205">
        <f>L331/L330</f>
        <v>1</v>
      </c>
      <c r="R330" s="205">
        <f>L331/((K325*0.06+J325)*1.18)</f>
        <v>0.84926131348421996</v>
      </c>
    </row>
    <row r="331" spans="1:18" ht="14.25" customHeight="1" x14ac:dyDescent="0.25">
      <c r="A331" s="120"/>
      <c r="B331" s="162"/>
      <c r="C331" s="240"/>
      <c r="D331" s="216"/>
      <c r="E331" s="162"/>
      <c r="F331" s="103">
        <v>42917</v>
      </c>
      <c r="G331" s="103">
        <v>43100</v>
      </c>
      <c r="H331" s="216"/>
      <c r="I331" s="53" t="s">
        <v>25</v>
      </c>
      <c r="J331" s="53" t="s">
        <v>25</v>
      </c>
      <c r="K331" s="53" t="s">
        <v>25</v>
      </c>
      <c r="L331" s="100">
        <v>165.55</v>
      </c>
      <c r="M331" s="100">
        <v>29.32</v>
      </c>
      <c r="N331" s="100">
        <v>2270.5</v>
      </c>
      <c r="O331" s="207"/>
      <c r="P331" s="206"/>
      <c r="Q331" s="206"/>
      <c r="R331" s="206"/>
    </row>
    <row r="332" spans="1:18" ht="14.25" customHeight="1" x14ac:dyDescent="0.25">
      <c r="A332" s="120"/>
      <c r="B332" s="162"/>
      <c r="C332" s="240"/>
      <c r="D332" s="216"/>
      <c r="E332" s="162"/>
      <c r="F332" s="103">
        <v>42736</v>
      </c>
      <c r="G332" s="103">
        <v>42916</v>
      </c>
      <c r="H332" s="216"/>
      <c r="I332" s="53" t="s">
        <v>25</v>
      </c>
      <c r="J332" s="53" t="s">
        <v>25</v>
      </c>
      <c r="K332" s="53" t="s">
        <v>25</v>
      </c>
      <c r="L332" s="100">
        <v>163.03</v>
      </c>
      <c r="M332" s="100">
        <v>32.6</v>
      </c>
      <c r="N332" s="100">
        <v>2173.77</v>
      </c>
      <c r="O332" s="214" t="s">
        <v>525</v>
      </c>
      <c r="P332" s="205"/>
      <c r="Q332" s="205">
        <f>L333/L332</f>
        <v>1.0154572778016318</v>
      </c>
      <c r="R332" s="205">
        <f>L333/((K327*0.06)*1.18)</f>
        <v>1.021911612120846</v>
      </c>
    </row>
    <row r="333" spans="1:18" ht="14.25" customHeight="1" x14ac:dyDescent="0.25">
      <c r="A333" s="120"/>
      <c r="B333" s="163"/>
      <c r="C333" s="240"/>
      <c r="D333" s="216"/>
      <c r="E333" s="162"/>
      <c r="F333" s="103">
        <v>42917</v>
      </c>
      <c r="G333" s="103">
        <v>43100</v>
      </c>
      <c r="H333" s="216"/>
      <c r="I333" s="53" t="s">
        <v>25</v>
      </c>
      <c r="J333" s="53" t="s">
        <v>25</v>
      </c>
      <c r="K333" s="53" t="s">
        <v>25</v>
      </c>
      <c r="L333" s="100">
        <v>165.55</v>
      </c>
      <c r="M333" s="100">
        <v>32.6</v>
      </c>
      <c r="N333" s="100">
        <v>2215.83</v>
      </c>
      <c r="O333" s="215"/>
      <c r="P333" s="206"/>
      <c r="Q333" s="206"/>
      <c r="R333" s="206"/>
    </row>
    <row r="334" spans="1:18" ht="14.25" customHeight="1" x14ac:dyDescent="0.25">
      <c r="A334" s="120"/>
      <c r="B334" s="161" t="s">
        <v>890</v>
      </c>
      <c r="C334" s="240"/>
      <c r="D334" s="216"/>
      <c r="E334" s="162"/>
      <c r="F334" s="103">
        <v>42736</v>
      </c>
      <c r="G334" s="103">
        <v>42916</v>
      </c>
      <c r="H334" s="216"/>
      <c r="I334" s="53" t="s">
        <v>25</v>
      </c>
      <c r="J334" s="53" t="s">
        <v>25</v>
      </c>
      <c r="K334" s="53" t="s">
        <v>25</v>
      </c>
      <c r="L334" s="100">
        <v>165.55</v>
      </c>
      <c r="M334" s="100">
        <v>26.08</v>
      </c>
      <c r="N334" s="100">
        <v>2324.96</v>
      </c>
      <c r="O334" s="207" t="s">
        <v>600</v>
      </c>
      <c r="P334" s="205"/>
      <c r="Q334" s="205">
        <f>L335/L334</f>
        <v>1</v>
      </c>
      <c r="R334" s="205" t="e">
        <f>L335/((K317*0.06+J317)*1.18)</f>
        <v>#DIV/0!</v>
      </c>
    </row>
    <row r="335" spans="1:18" ht="14.25" customHeight="1" x14ac:dyDescent="0.25">
      <c r="A335" s="120"/>
      <c r="B335" s="162"/>
      <c r="C335" s="240"/>
      <c r="D335" s="216"/>
      <c r="E335" s="162"/>
      <c r="F335" s="103">
        <v>42917</v>
      </c>
      <c r="G335" s="103">
        <v>43100</v>
      </c>
      <c r="H335" s="216"/>
      <c r="I335" s="53" t="s">
        <v>25</v>
      </c>
      <c r="J335" s="53" t="s">
        <v>25</v>
      </c>
      <c r="K335" s="53" t="s">
        <v>25</v>
      </c>
      <c r="L335" s="100">
        <v>165.55</v>
      </c>
      <c r="M335" s="100">
        <v>29.32</v>
      </c>
      <c r="N335" s="100">
        <v>2270.5</v>
      </c>
      <c r="O335" s="207"/>
      <c r="P335" s="206"/>
      <c r="Q335" s="206"/>
      <c r="R335" s="206"/>
    </row>
    <row r="336" spans="1:18" ht="14.25" customHeight="1" x14ac:dyDescent="0.25">
      <c r="A336" s="120"/>
      <c r="B336" s="162"/>
      <c r="C336" s="240"/>
      <c r="D336" s="216"/>
      <c r="E336" s="162"/>
      <c r="F336" s="103">
        <v>42736</v>
      </c>
      <c r="G336" s="103">
        <v>42916</v>
      </c>
      <c r="H336" s="216"/>
      <c r="I336" s="53" t="s">
        <v>25</v>
      </c>
      <c r="J336" s="53" t="s">
        <v>25</v>
      </c>
      <c r="K336" s="53" t="s">
        <v>25</v>
      </c>
      <c r="L336" s="100">
        <v>163.03</v>
      </c>
      <c r="M336" s="100">
        <v>32.6</v>
      </c>
      <c r="N336" s="100">
        <v>2173.77</v>
      </c>
      <c r="O336" s="214" t="s">
        <v>525</v>
      </c>
      <c r="P336" s="205"/>
      <c r="Q336" s="205">
        <f>L337/L336</f>
        <v>1.0154572778016318</v>
      </c>
      <c r="R336" s="205">
        <f>L337/((K319*0.06)*1.18)</f>
        <v>0.8829350285685883</v>
      </c>
    </row>
    <row r="337" spans="1:18" ht="14.25" customHeight="1" x14ac:dyDescent="0.25">
      <c r="A337" s="120"/>
      <c r="B337" s="163"/>
      <c r="C337" s="240"/>
      <c r="D337" s="216"/>
      <c r="E337" s="162"/>
      <c r="F337" s="103">
        <v>42917</v>
      </c>
      <c r="G337" s="103">
        <v>43100</v>
      </c>
      <c r="H337" s="216"/>
      <c r="I337" s="53" t="s">
        <v>25</v>
      </c>
      <c r="J337" s="53" t="s">
        <v>25</v>
      </c>
      <c r="K337" s="53" t="s">
        <v>25</v>
      </c>
      <c r="L337" s="100">
        <v>165.55</v>
      </c>
      <c r="M337" s="100">
        <v>32.6</v>
      </c>
      <c r="N337" s="100">
        <v>2215.83</v>
      </c>
      <c r="O337" s="215"/>
      <c r="P337" s="206"/>
      <c r="Q337" s="206"/>
      <c r="R337" s="206"/>
    </row>
    <row r="338" spans="1:18" ht="14.25" customHeight="1" x14ac:dyDescent="0.25">
      <c r="A338" s="120"/>
      <c r="B338" s="161" t="s">
        <v>889</v>
      </c>
      <c r="C338" s="240"/>
      <c r="D338" s="216"/>
      <c r="E338" s="162"/>
      <c r="F338" s="103">
        <v>42736</v>
      </c>
      <c r="G338" s="103">
        <v>42916</v>
      </c>
      <c r="H338" s="216"/>
      <c r="I338" s="53" t="s">
        <v>25</v>
      </c>
      <c r="J338" s="53" t="s">
        <v>25</v>
      </c>
      <c r="K338" s="53" t="s">
        <v>25</v>
      </c>
      <c r="L338" s="100">
        <v>165.55</v>
      </c>
      <c r="M338" s="100">
        <v>26.08</v>
      </c>
      <c r="N338" s="100">
        <v>2324.96</v>
      </c>
      <c r="O338" s="207" t="s">
        <v>600</v>
      </c>
      <c r="P338" s="205"/>
      <c r="Q338" s="205">
        <f>L339/L338</f>
        <v>1</v>
      </c>
      <c r="R338" s="205" t="e">
        <f>L339/((K321*0.06+J321)*1.18)</f>
        <v>#DIV/0!</v>
      </c>
    </row>
    <row r="339" spans="1:18" ht="14.25" customHeight="1" x14ac:dyDescent="0.25">
      <c r="A339" s="120"/>
      <c r="B339" s="162"/>
      <c r="C339" s="240"/>
      <c r="D339" s="216"/>
      <c r="E339" s="162"/>
      <c r="F339" s="103">
        <v>42917</v>
      </c>
      <c r="G339" s="103">
        <v>43100</v>
      </c>
      <c r="H339" s="216"/>
      <c r="I339" s="53" t="s">
        <v>25</v>
      </c>
      <c r="J339" s="53" t="s">
        <v>25</v>
      </c>
      <c r="K339" s="53" t="s">
        <v>25</v>
      </c>
      <c r="L339" s="100">
        <v>165.55</v>
      </c>
      <c r="M339" s="100">
        <v>29.32</v>
      </c>
      <c r="N339" s="100">
        <v>2270.5</v>
      </c>
      <c r="O339" s="207"/>
      <c r="P339" s="206"/>
      <c r="Q339" s="206"/>
      <c r="R339" s="206"/>
    </row>
    <row r="340" spans="1:18" ht="14.25" customHeight="1" x14ac:dyDescent="0.25">
      <c r="A340" s="120"/>
      <c r="B340" s="162"/>
      <c r="C340" s="240"/>
      <c r="D340" s="216"/>
      <c r="E340" s="162"/>
      <c r="F340" s="103">
        <v>42736</v>
      </c>
      <c r="G340" s="103">
        <v>42916</v>
      </c>
      <c r="H340" s="216"/>
      <c r="I340" s="53" t="s">
        <v>25</v>
      </c>
      <c r="J340" s="53" t="s">
        <v>25</v>
      </c>
      <c r="K340" s="53" t="s">
        <v>25</v>
      </c>
      <c r="L340" s="100">
        <v>163.03</v>
      </c>
      <c r="M340" s="100">
        <v>32.6</v>
      </c>
      <c r="N340" s="100">
        <v>2173.77</v>
      </c>
      <c r="O340" s="214" t="s">
        <v>525</v>
      </c>
      <c r="P340" s="205"/>
      <c r="Q340" s="205">
        <f>L341/L340</f>
        <v>1.0154572778016318</v>
      </c>
      <c r="R340" s="205">
        <f>L341/((K323*0.06)*1.18)</f>
        <v>0.47289600071152355</v>
      </c>
    </row>
    <row r="341" spans="1:18" ht="14.25" customHeight="1" x14ac:dyDescent="0.25">
      <c r="A341" s="120"/>
      <c r="B341" s="163"/>
      <c r="C341" s="240"/>
      <c r="D341" s="216"/>
      <c r="E341" s="162"/>
      <c r="F341" s="103">
        <v>42917</v>
      </c>
      <c r="G341" s="103">
        <v>43100</v>
      </c>
      <c r="H341" s="216"/>
      <c r="I341" s="53" t="s">
        <v>25</v>
      </c>
      <c r="J341" s="53" t="s">
        <v>25</v>
      </c>
      <c r="K341" s="53" t="s">
        <v>25</v>
      </c>
      <c r="L341" s="100">
        <v>165.55</v>
      </c>
      <c r="M341" s="100">
        <v>32.6</v>
      </c>
      <c r="N341" s="100">
        <v>2215.83</v>
      </c>
      <c r="O341" s="215"/>
      <c r="P341" s="206"/>
      <c r="Q341" s="206"/>
      <c r="R341" s="206"/>
    </row>
    <row r="342" spans="1:18" ht="14.25" customHeight="1" x14ac:dyDescent="0.25">
      <c r="A342" s="120"/>
      <c r="B342" s="161" t="s">
        <v>390</v>
      </c>
      <c r="C342" s="240"/>
      <c r="D342" s="216"/>
      <c r="E342" s="162"/>
      <c r="F342" s="103">
        <v>42736</v>
      </c>
      <c r="G342" s="103">
        <v>42916</v>
      </c>
      <c r="H342" s="216"/>
      <c r="I342" s="53" t="s">
        <v>25</v>
      </c>
      <c r="J342" s="53" t="s">
        <v>25</v>
      </c>
      <c r="K342" s="53" t="s">
        <v>25</v>
      </c>
      <c r="L342" s="100">
        <v>165.55</v>
      </c>
      <c r="M342" s="100">
        <v>26.08</v>
      </c>
      <c r="N342" s="100">
        <v>2324.96</v>
      </c>
      <c r="O342" s="207" t="s">
        <v>600</v>
      </c>
      <c r="P342" s="205"/>
      <c r="Q342" s="205">
        <f>L343/L342</f>
        <v>1</v>
      </c>
      <c r="R342" s="205">
        <f>L343/((K325*0.06+J325)*1.18)</f>
        <v>0.84926131348421996</v>
      </c>
    </row>
    <row r="343" spans="1:18" ht="14.25" customHeight="1" x14ac:dyDescent="0.25">
      <c r="A343" s="120"/>
      <c r="B343" s="162"/>
      <c r="C343" s="240"/>
      <c r="D343" s="216"/>
      <c r="E343" s="162"/>
      <c r="F343" s="103">
        <v>42917</v>
      </c>
      <c r="G343" s="103">
        <v>43100</v>
      </c>
      <c r="H343" s="216"/>
      <c r="I343" s="53" t="s">
        <v>25</v>
      </c>
      <c r="J343" s="53" t="s">
        <v>25</v>
      </c>
      <c r="K343" s="53" t="s">
        <v>25</v>
      </c>
      <c r="L343" s="100">
        <v>165.55</v>
      </c>
      <c r="M343" s="100">
        <v>29.32</v>
      </c>
      <c r="N343" s="100">
        <v>2270.5</v>
      </c>
      <c r="O343" s="207"/>
      <c r="P343" s="206"/>
      <c r="Q343" s="206"/>
      <c r="R343" s="206"/>
    </row>
    <row r="344" spans="1:18" ht="14.25" customHeight="1" x14ac:dyDescent="0.25">
      <c r="A344" s="120"/>
      <c r="B344" s="162"/>
      <c r="C344" s="240"/>
      <c r="D344" s="216"/>
      <c r="E344" s="162"/>
      <c r="F344" s="103">
        <v>42736</v>
      </c>
      <c r="G344" s="103">
        <v>42916</v>
      </c>
      <c r="H344" s="216"/>
      <c r="I344" s="53" t="s">
        <v>25</v>
      </c>
      <c r="J344" s="53" t="s">
        <v>25</v>
      </c>
      <c r="K344" s="53" t="s">
        <v>25</v>
      </c>
      <c r="L344" s="100">
        <v>163.03</v>
      </c>
      <c r="M344" s="100">
        <v>32.6</v>
      </c>
      <c r="N344" s="100">
        <v>2173.77</v>
      </c>
      <c r="O344" s="214" t="s">
        <v>525</v>
      </c>
      <c r="P344" s="205"/>
      <c r="Q344" s="205">
        <f>L345/L344</f>
        <v>1.0154572778016318</v>
      </c>
      <c r="R344" s="205">
        <f>L345/((K327*0.06)*1.18)</f>
        <v>1.021911612120846</v>
      </c>
    </row>
    <row r="345" spans="1:18" ht="14.25" customHeight="1" x14ac:dyDescent="0.25">
      <c r="A345" s="120"/>
      <c r="B345" s="163"/>
      <c r="C345" s="240"/>
      <c r="D345" s="216"/>
      <c r="E345" s="162"/>
      <c r="F345" s="103">
        <v>42917</v>
      </c>
      <c r="G345" s="103">
        <v>43100</v>
      </c>
      <c r="H345" s="216"/>
      <c r="I345" s="53" t="s">
        <v>25</v>
      </c>
      <c r="J345" s="53" t="s">
        <v>25</v>
      </c>
      <c r="K345" s="53" t="s">
        <v>25</v>
      </c>
      <c r="L345" s="100">
        <v>165.55</v>
      </c>
      <c r="M345" s="100">
        <v>32.6</v>
      </c>
      <c r="N345" s="100">
        <v>2215.83</v>
      </c>
      <c r="O345" s="215"/>
      <c r="P345" s="206"/>
      <c r="Q345" s="206"/>
      <c r="R345" s="206"/>
    </row>
    <row r="346" spans="1:18" ht="14.25" customHeight="1" x14ac:dyDescent="0.25">
      <c r="A346" s="120"/>
      <c r="B346" s="161" t="s">
        <v>387</v>
      </c>
      <c r="C346" s="240"/>
      <c r="D346" s="216"/>
      <c r="E346" s="162"/>
      <c r="F346" s="103">
        <v>42736</v>
      </c>
      <c r="G346" s="103">
        <v>42916</v>
      </c>
      <c r="H346" s="216"/>
      <c r="I346" s="53" t="s">
        <v>25</v>
      </c>
      <c r="J346" s="53" t="s">
        <v>25</v>
      </c>
      <c r="K346" s="53" t="s">
        <v>25</v>
      </c>
      <c r="L346" s="100">
        <v>133.32</v>
      </c>
      <c r="M346" s="100">
        <v>24.71</v>
      </c>
      <c r="N346" s="100">
        <v>1810.53</v>
      </c>
      <c r="O346" s="207" t="s">
        <v>600</v>
      </c>
      <c r="P346" s="205"/>
      <c r="Q346" s="205">
        <f>L347/L346</f>
        <v>1.036978697869787</v>
      </c>
      <c r="R346" s="205">
        <f>L347/((K325*0.06+J325)*1.18)</f>
        <v>0.70921399329020474</v>
      </c>
    </row>
    <row r="347" spans="1:18" ht="14.25" customHeight="1" x14ac:dyDescent="0.25">
      <c r="A347" s="120"/>
      <c r="B347" s="162"/>
      <c r="C347" s="240"/>
      <c r="D347" s="216"/>
      <c r="E347" s="162"/>
      <c r="F347" s="103">
        <v>42917</v>
      </c>
      <c r="G347" s="103">
        <v>43100</v>
      </c>
      <c r="H347" s="216"/>
      <c r="I347" s="53" t="s">
        <v>25</v>
      </c>
      <c r="J347" s="53" t="s">
        <v>25</v>
      </c>
      <c r="K347" s="53" t="s">
        <v>25</v>
      </c>
      <c r="L347" s="100">
        <v>138.25</v>
      </c>
      <c r="M347" s="100">
        <v>25.62</v>
      </c>
      <c r="N347" s="100">
        <v>1877.21</v>
      </c>
      <c r="O347" s="207"/>
      <c r="P347" s="206"/>
      <c r="Q347" s="206"/>
      <c r="R347" s="206"/>
    </row>
    <row r="348" spans="1:18" ht="14.25" customHeight="1" x14ac:dyDescent="0.25">
      <c r="A348" s="120"/>
      <c r="B348" s="162"/>
      <c r="C348" s="240"/>
      <c r="D348" s="216"/>
      <c r="E348" s="162"/>
      <c r="F348" s="103">
        <v>42736</v>
      </c>
      <c r="G348" s="103">
        <v>42916</v>
      </c>
      <c r="H348" s="216"/>
      <c r="I348" s="53" t="s">
        <v>25</v>
      </c>
      <c r="J348" s="53" t="s">
        <v>25</v>
      </c>
      <c r="K348" s="53" t="s">
        <v>25</v>
      </c>
      <c r="L348" s="100">
        <v>133.32</v>
      </c>
      <c r="M348" s="100">
        <v>27.93</v>
      </c>
      <c r="N348" s="100">
        <v>1756.85</v>
      </c>
      <c r="O348" s="214" t="s">
        <v>525</v>
      </c>
      <c r="P348" s="205"/>
      <c r="Q348" s="205">
        <f>L349/L348</f>
        <v>1.036978697869787</v>
      </c>
      <c r="R348" s="205">
        <f>L349/((K327*0.06)*1.18)</f>
        <v>0.8533934181558861</v>
      </c>
    </row>
    <row r="349" spans="1:18" ht="14.25" customHeight="1" x14ac:dyDescent="0.25">
      <c r="A349" s="120"/>
      <c r="B349" s="163"/>
      <c r="C349" s="240"/>
      <c r="D349" s="216"/>
      <c r="E349" s="162"/>
      <c r="F349" s="103">
        <v>42917</v>
      </c>
      <c r="G349" s="103">
        <v>43100</v>
      </c>
      <c r="H349" s="216"/>
      <c r="I349" s="53" t="s">
        <v>25</v>
      </c>
      <c r="J349" s="53" t="s">
        <v>25</v>
      </c>
      <c r="K349" s="53" t="s">
        <v>25</v>
      </c>
      <c r="L349" s="100">
        <v>138.25</v>
      </c>
      <c r="M349" s="100">
        <v>28.62</v>
      </c>
      <c r="N349" s="100">
        <v>1827.17</v>
      </c>
      <c r="O349" s="215"/>
      <c r="P349" s="206"/>
      <c r="Q349" s="206"/>
      <c r="R349" s="206"/>
    </row>
    <row r="350" spans="1:18" ht="14.25" customHeight="1" x14ac:dyDescent="0.25">
      <c r="A350" s="120"/>
      <c r="B350" s="161" t="s">
        <v>383</v>
      </c>
      <c r="C350" s="240"/>
      <c r="D350" s="216"/>
      <c r="E350" s="162"/>
      <c r="F350" s="103">
        <v>42736</v>
      </c>
      <c r="G350" s="103">
        <v>42916</v>
      </c>
      <c r="H350" s="216"/>
      <c r="I350" s="53" t="s">
        <v>25</v>
      </c>
      <c r="J350" s="53" t="s">
        <v>25</v>
      </c>
      <c r="K350" s="53" t="s">
        <v>25</v>
      </c>
      <c r="L350" s="100">
        <v>143.31</v>
      </c>
      <c r="M350" s="100">
        <v>26.08</v>
      </c>
      <c r="N350" s="100">
        <v>1954.22</v>
      </c>
      <c r="O350" s="207" t="s">
        <v>600</v>
      </c>
      <c r="P350" s="205"/>
      <c r="Q350" s="205">
        <f>L351/L350</f>
        <v>1</v>
      </c>
      <c r="R350" s="205">
        <f>L351/((K325*0.06+J325)*1.18)</f>
        <v>0.73517148194154969</v>
      </c>
    </row>
    <row r="351" spans="1:18" ht="14.25" customHeight="1" x14ac:dyDescent="0.25">
      <c r="A351" s="120"/>
      <c r="B351" s="162"/>
      <c r="C351" s="240"/>
      <c r="D351" s="216"/>
      <c r="E351" s="162"/>
      <c r="F351" s="103">
        <v>42917</v>
      </c>
      <c r="G351" s="103">
        <v>43100</v>
      </c>
      <c r="H351" s="216"/>
      <c r="I351" s="53" t="s">
        <v>25</v>
      </c>
      <c r="J351" s="53" t="s">
        <v>25</v>
      </c>
      <c r="K351" s="53" t="s">
        <v>25</v>
      </c>
      <c r="L351" s="100">
        <v>143.31</v>
      </c>
      <c r="M351" s="100">
        <v>29.32</v>
      </c>
      <c r="N351" s="100">
        <v>1899.83</v>
      </c>
      <c r="O351" s="207"/>
      <c r="P351" s="206"/>
      <c r="Q351" s="206"/>
      <c r="R351" s="206"/>
    </row>
    <row r="352" spans="1:18" ht="14.25" customHeight="1" x14ac:dyDescent="0.25">
      <c r="A352" s="120"/>
      <c r="B352" s="162"/>
      <c r="C352" s="240"/>
      <c r="D352" s="216"/>
      <c r="E352" s="162"/>
      <c r="F352" s="103">
        <v>42736</v>
      </c>
      <c r="G352" s="103">
        <v>42916</v>
      </c>
      <c r="H352" s="216"/>
      <c r="I352" s="53" t="s">
        <v>25</v>
      </c>
      <c r="J352" s="53" t="s">
        <v>25</v>
      </c>
      <c r="K352" s="53" t="s">
        <v>25</v>
      </c>
      <c r="L352" s="100">
        <v>140.78</v>
      </c>
      <c r="M352" s="100">
        <v>32.6</v>
      </c>
      <c r="N352" s="100">
        <v>1803.03</v>
      </c>
      <c r="O352" s="214" t="s">
        <v>525</v>
      </c>
      <c r="P352" s="205"/>
      <c r="Q352" s="205">
        <f>L353/L352</f>
        <v>1.0179713027418666</v>
      </c>
      <c r="R352" s="205">
        <f>L353/((K327*0.06)*1.18)</f>
        <v>0.88462792590177242</v>
      </c>
    </row>
    <row r="353" spans="1:33" ht="14.25" customHeight="1" x14ac:dyDescent="0.25">
      <c r="A353" s="121"/>
      <c r="B353" s="163"/>
      <c r="C353" s="241"/>
      <c r="D353" s="158"/>
      <c r="E353" s="163"/>
      <c r="F353" s="103">
        <v>42917</v>
      </c>
      <c r="G353" s="103">
        <v>43100</v>
      </c>
      <c r="H353" s="158"/>
      <c r="I353" s="53" t="s">
        <v>25</v>
      </c>
      <c r="J353" s="53" t="s">
        <v>25</v>
      </c>
      <c r="K353" s="53" t="s">
        <v>25</v>
      </c>
      <c r="L353" s="100">
        <v>143.31</v>
      </c>
      <c r="M353" s="100">
        <v>32.6</v>
      </c>
      <c r="N353" s="100">
        <v>1845.17</v>
      </c>
      <c r="O353" s="215"/>
      <c r="P353" s="206"/>
      <c r="Q353" s="206"/>
      <c r="R353" s="206"/>
    </row>
    <row r="354" spans="1:33" ht="14.25" customHeight="1" x14ac:dyDescent="0.25">
      <c r="A354" s="161" t="s">
        <v>60</v>
      </c>
      <c r="B354" s="161" t="s">
        <v>312</v>
      </c>
      <c r="C354" s="239" t="s">
        <v>424</v>
      </c>
      <c r="D354" s="157">
        <v>42717</v>
      </c>
      <c r="E354" s="161" t="s">
        <v>715</v>
      </c>
      <c r="F354" s="103">
        <v>42736</v>
      </c>
      <c r="G354" s="103">
        <v>42916</v>
      </c>
      <c r="H354" s="157"/>
      <c r="I354" s="117">
        <f t="shared" ref="I354:I355" si="136">K354*0.06+J354</f>
        <v>64.739999999999995</v>
      </c>
      <c r="J354" s="100">
        <v>5.67</v>
      </c>
      <c r="K354" s="100">
        <v>984.5</v>
      </c>
      <c r="L354" s="100"/>
      <c r="M354" s="100"/>
      <c r="N354" s="100"/>
      <c r="O354" s="207" t="s">
        <v>600</v>
      </c>
      <c r="P354" s="205">
        <f t="shared" ref="P354" si="137">(K355*0.06+J355)/(K354*0.06+J354)</f>
        <v>1.0301637318504788</v>
      </c>
      <c r="Q354" s="205"/>
      <c r="R354" s="205"/>
    </row>
    <row r="355" spans="1:33" ht="14.25" customHeight="1" x14ac:dyDescent="0.25">
      <c r="A355" s="162"/>
      <c r="B355" s="162"/>
      <c r="C355" s="240"/>
      <c r="D355" s="216"/>
      <c r="E355" s="162"/>
      <c r="F355" s="103">
        <v>42917</v>
      </c>
      <c r="G355" s="103">
        <v>43100</v>
      </c>
      <c r="H355" s="222"/>
      <c r="I355" s="117">
        <f t="shared" si="136"/>
        <v>66.692799999999991</v>
      </c>
      <c r="J355" s="100">
        <v>5.95</v>
      </c>
      <c r="K355" s="100">
        <v>1012.38</v>
      </c>
      <c r="L355" s="100"/>
      <c r="M355" s="100"/>
      <c r="N355" s="100"/>
      <c r="O355" s="207"/>
      <c r="P355" s="206"/>
      <c r="Q355" s="206"/>
      <c r="R355" s="206"/>
    </row>
    <row r="356" spans="1:33" ht="14.25" customHeight="1" x14ac:dyDescent="0.25">
      <c r="A356" s="162"/>
      <c r="B356" s="162"/>
      <c r="C356" s="240"/>
      <c r="D356" s="216"/>
      <c r="E356" s="162"/>
      <c r="F356" s="103">
        <v>42736</v>
      </c>
      <c r="G356" s="103">
        <v>42916</v>
      </c>
      <c r="H356" s="157"/>
      <c r="I356" s="117">
        <f>K356*0.06</f>
        <v>59.07</v>
      </c>
      <c r="J356" s="100" t="s">
        <v>114</v>
      </c>
      <c r="K356" s="100">
        <v>984.5</v>
      </c>
      <c r="L356" s="100"/>
      <c r="M356" s="100"/>
      <c r="N356" s="100"/>
      <c r="O356" s="209" t="s">
        <v>525</v>
      </c>
      <c r="P356" s="205">
        <f>(K357*0.06)/(K356*0.06)</f>
        <v>1.0283189436262061</v>
      </c>
      <c r="Q356" s="205"/>
      <c r="R356" s="205"/>
    </row>
    <row r="357" spans="1:33" ht="14.25" customHeight="1" x14ac:dyDescent="0.25">
      <c r="A357" s="162"/>
      <c r="B357" s="162"/>
      <c r="C357" s="240"/>
      <c r="D357" s="158"/>
      <c r="E357" s="163"/>
      <c r="F357" s="103">
        <v>42917</v>
      </c>
      <c r="G357" s="103">
        <v>43100</v>
      </c>
      <c r="H357" s="222"/>
      <c r="I357" s="117">
        <f>K357*0.06</f>
        <v>60.742799999999995</v>
      </c>
      <c r="J357" s="100" t="s">
        <v>114</v>
      </c>
      <c r="K357" s="100">
        <v>1012.38</v>
      </c>
      <c r="L357" s="100"/>
      <c r="M357" s="100"/>
      <c r="N357" s="100"/>
      <c r="O357" s="210"/>
      <c r="P357" s="206"/>
      <c r="Q357" s="206"/>
      <c r="R357" s="206"/>
    </row>
    <row r="358" spans="1:33" s="10" customFormat="1" ht="14.25" customHeight="1" x14ac:dyDescent="0.25">
      <c r="A358" s="162"/>
      <c r="B358" s="162"/>
      <c r="C358" s="240"/>
      <c r="D358" s="157">
        <v>42723</v>
      </c>
      <c r="E358" s="161" t="s">
        <v>718</v>
      </c>
      <c r="F358" s="103">
        <v>42736</v>
      </c>
      <c r="G358" s="103">
        <v>42916</v>
      </c>
      <c r="H358" s="157"/>
      <c r="I358" s="117"/>
      <c r="J358" s="100"/>
      <c r="K358" s="100"/>
      <c r="L358" s="100">
        <v>75.89</v>
      </c>
      <c r="M358" s="100">
        <v>6.19</v>
      </c>
      <c r="N358" s="100">
        <v>1161.71</v>
      </c>
      <c r="O358" s="207" t="s">
        <v>600</v>
      </c>
      <c r="P358" s="205"/>
      <c r="Q358" s="205">
        <f>L359/L358</f>
        <v>1.0370272763209909</v>
      </c>
      <c r="R358" s="205">
        <f>L359/((K355*0.06+J355)*1.18)</f>
        <v>1.0000317163807384</v>
      </c>
      <c r="W358" s="110"/>
      <c r="AB358" s="94"/>
      <c r="AG358" s="94"/>
    </row>
    <row r="359" spans="1:33" ht="14.25" customHeight="1" x14ac:dyDescent="0.25">
      <c r="A359" s="162"/>
      <c r="B359" s="162"/>
      <c r="C359" s="240"/>
      <c r="D359" s="216"/>
      <c r="E359" s="162"/>
      <c r="F359" s="103">
        <v>42917</v>
      </c>
      <c r="G359" s="103">
        <v>43100</v>
      </c>
      <c r="H359" s="222"/>
      <c r="I359" s="117"/>
      <c r="J359" s="100"/>
      <c r="K359" s="100"/>
      <c r="L359" s="100">
        <v>78.7</v>
      </c>
      <c r="M359" s="100">
        <v>7.02</v>
      </c>
      <c r="N359" s="100">
        <v>1194.6099999999999</v>
      </c>
      <c r="O359" s="207"/>
      <c r="P359" s="206"/>
      <c r="Q359" s="206"/>
      <c r="R359" s="206"/>
    </row>
    <row r="360" spans="1:33" ht="19.5" customHeight="1" x14ac:dyDescent="0.25">
      <c r="A360" s="162"/>
      <c r="B360" s="162"/>
      <c r="C360" s="240"/>
      <c r="D360" s="216"/>
      <c r="E360" s="162"/>
      <c r="F360" s="103">
        <v>42736</v>
      </c>
      <c r="G360" s="103">
        <v>42916</v>
      </c>
      <c r="H360" s="157"/>
      <c r="I360" s="117"/>
      <c r="J360" s="100"/>
      <c r="K360" s="100"/>
      <c r="L360" s="100">
        <v>77.23</v>
      </c>
      <c r="M360" s="100">
        <v>17.72</v>
      </c>
      <c r="N360" s="100">
        <v>992.03</v>
      </c>
      <c r="O360" s="207" t="s">
        <v>525</v>
      </c>
      <c r="P360" s="205"/>
      <c r="Q360" s="205">
        <f t="shared" ref="Q360" si="138">L361/L360</f>
        <v>1.019034054124045</v>
      </c>
      <c r="R360" s="205">
        <f>L361/((K357*0.06)*1.18)</f>
        <v>1.0979888193207639</v>
      </c>
    </row>
    <row r="361" spans="1:33" ht="19.5" customHeight="1" x14ac:dyDescent="0.25">
      <c r="A361" s="163"/>
      <c r="B361" s="163"/>
      <c r="C361" s="241"/>
      <c r="D361" s="158"/>
      <c r="E361" s="163"/>
      <c r="F361" s="103">
        <v>42917</v>
      </c>
      <c r="G361" s="103">
        <v>43100</v>
      </c>
      <c r="H361" s="222"/>
      <c r="I361" s="117"/>
      <c r="J361" s="100"/>
      <c r="K361" s="100"/>
      <c r="L361" s="100">
        <v>78.7</v>
      </c>
      <c r="M361" s="100">
        <v>18.309999999999999</v>
      </c>
      <c r="N361" s="100">
        <v>1006.5</v>
      </c>
      <c r="O361" s="207"/>
      <c r="P361" s="206"/>
      <c r="Q361" s="206"/>
      <c r="R361" s="206"/>
    </row>
    <row r="362" spans="1:33" ht="14.25" customHeight="1" x14ac:dyDescent="0.25">
      <c r="A362" s="46">
        <v>6</v>
      </c>
      <c r="B362" s="47" t="s">
        <v>220</v>
      </c>
      <c r="C362" s="8"/>
      <c r="D362" s="22"/>
      <c r="E362" s="22"/>
      <c r="F362" s="8"/>
      <c r="G362" s="8"/>
      <c r="H362" s="8"/>
      <c r="I362" s="66"/>
      <c r="J362" s="8"/>
      <c r="K362" s="8"/>
      <c r="L362" s="8"/>
      <c r="M362" s="8"/>
      <c r="N362" s="9"/>
      <c r="O362" s="65"/>
      <c r="P362" s="114"/>
      <c r="Q362" s="114"/>
      <c r="R362" s="114"/>
    </row>
    <row r="363" spans="1:33" ht="14.25" customHeight="1" x14ac:dyDescent="0.25">
      <c r="A363" s="161" t="s">
        <v>68</v>
      </c>
      <c r="B363" s="161" t="s">
        <v>70</v>
      </c>
      <c r="C363" s="161" t="s">
        <v>604</v>
      </c>
      <c r="D363" s="208">
        <v>42720</v>
      </c>
      <c r="E363" s="208" t="s">
        <v>595</v>
      </c>
      <c r="F363" s="103">
        <v>42736</v>
      </c>
      <c r="G363" s="103">
        <v>42916</v>
      </c>
      <c r="H363" s="208"/>
      <c r="I363" s="100">
        <f>K363*0.06+J363</f>
        <v>181.77</v>
      </c>
      <c r="J363" s="100">
        <v>28.02</v>
      </c>
      <c r="K363" s="100">
        <v>2562.5</v>
      </c>
      <c r="L363" s="114"/>
      <c r="M363" s="100"/>
      <c r="N363" s="100"/>
      <c r="O363" s="228" t="s">
        <v>605</v>
      </c>
      <c r="P363" s="205">
        <f t="shared" ref="P363" si="139">(K364*0.06+J364)/(K363*0.06+J363)</f>
        <v>1.0339329922429443</v>
      </c>
      <c r="Q363" s="205"/>
      <c r="R363" s="205"/>
    </row>
    <row r="364" spans="1:33" ht="14.25" customHeight="1" x14ac:dyDescent="0.25">
      <c r="A364" s="162"/>
      <c r="B364" s="162"/>
      <c r="C364" s="162"/>
      <c r="D364" s="208"/>
      <c r="E364" s="208"/>
      <c r="F364" s="103">
        <v>42917</v>
      </c>
      <c r="G364" s="103">
        <v>43100</v>
      </c>
      <c r="H364" s="208"/>
      <c r="I364" s="100">
        <f t="shared" ref="I364" si="140">K364*0.06+J364</f>
        <v>187.93799999999999</v>
      </c>
      <c r="J364" s="100">
        <v>29.04</v>
      </c>
      <c r="K364" s="100">
        <v>2648.3</v>
      </c>
      <c r="L364" s="114"/>
      <c r="M364" s="100"/>
      <c r="N364" s="100"/>
      <c r="O364" s="229"/>
      <c r="P364" s="206"/>
      <c r="Q364" s="206"/>
      <c r="R364" s="206"/>
    </row>
    <row r="365" spans="1:33" ht="14.25" customHeight="1" x14ac:dyDescent="0.25">
      <c r="A365" s="162"/>
      <c r="B365" s="162"/>
      <c r="C365" s="162"/>
      <c r="D365" s="208">
        <v>42723</v>
      </c>
      <c r="E365" s="208" t="s">
        <v>749</v>
      </c>
      <c r="F365" s="103">
        <v>42736</v>
      </c>
      <c r="G365" s="103">
        <v>42916</v>
      </c>
      <c r="H365" s="208"/>
      <c r="I365" s="100"/>
      <c r="J365" s="114"/>
      <c r="K365" s="114"/>
      <c r="L365" s="100">
        <v>167.21</v>
      </c>
      <c r="M365" s="100">
        <v>27.83</v>
      </c>
      <c r="N365" s="100">
        <v>2322.9899999999998</v>
      </c>
      <c r="O365" s="229"/>
      <c r="P365" s="205"/>
      <c r="Q365" s="205">
        <f t="shared" ref="Q365" si="141">L366/L365</f>
        <v>1.0199748818850547</v>
      </c>
      <c r="R365" s="205">
        <f t="shared" ref="R365" si="142">L366/((K364*0.06+J364)*1.18)</f>
        <v>0.76905095459717976</v>
      </c>
    </row>
    <row r="366" spans="1:33" ht="14.25" customHeight="1" x14ac:dyDescent="0.25">
      <c r="A366" s="162"/>
      <c r="B366" s="162"/>
      <c r="C366" s="162"/>
      <c r="D366" s="208"/>
      <c r="E366" s="208"/>
      <c r="F366" s="103">
        <v>42917</v>
      </c>
      <c r="G366" s="103">
        <v>43100</v>
      </c>
      <c r="H366" s="208"/>
      <c r="I366" s="100"/>
      <c r="J366" s="114"/>
      <c r="K366" s="114"/>
      <c r="L366" s="100">
        <v>170.55</v>
      </c>
      <c r="M366" s="100">
        <v>26.35</v>
      </c>
      <c r="N366" s="100">
        <v>2403.2800000000002</v>
      </c>
      <c r="O366" s="230"/>
      <c r="P366" s="206"/>
      <c r="Q366" s="206"/>
      <c r="R366" s="206"/>
    </row>
    <row r="367" spans="1:33" ht="14.25" customHeight="1" x14ac:dyDescent="0.25">
      <c r="A367" s="162"/>
      <c r="B367" s="162"/>
      <c r="C367" s="162"/>
      <c r="D367" s="208">
        <v>42720</v>
      </c>
      <c r="E367" s="208" t="s">
        <v>595</v>
      </c>
      <c r="F367" s="103">
        <v>42736</v>
      </c>
      <c r="G367" s="103">
        <v>42916</v>
      </c>
      <c r="H367" s="157"/>
      <c r="I367" s="100">
        <f t="shared" ref="I367:I368" si="143">K367*0.06+J367</f>
        <v>319.74979999999999</v>
      </c>
      <c r="J367" s="100">
        <v>31.94</v>
      </c>
      <c r="K367" s="100">
        <v>4796.83</v>
      </c>
      <c r="L367" s="100"/>
      <c r="M367" s="100"/>
      <c r="N367" s="100"/>
      <c r="O367" s="228" t="s">
        <v>606</v>
      </c>
      <c r="P367" s="205">
        <f t="shared" ref="P367" si="144">(K368*0.06+J368)/(K367*0.06+J367)</f>
        <v>1.0317610831969248</v>
      </c>
      <c r="Q367" s="205"/>
      <c r="R367" s="205"/>
    </row>
    <row r="368" spans="1:33" ht="14.25" customHeight="1" x14ac:dyDescent="0.25">
      <c r="A368" s="163"/>
      <c r="B368" s="163"/>
      <c r="C368" s="163"/>
      <c r="D368" s="208"/>
      <c r="E368" s="208"/>
      <c r="F368" s="103">
        <v>42917</v>
      </c>
      <c r="G368" s="103">
        <v>43100</v>
      </c>
      <c r="H368" s="158"/>
      <c r="I368" s="100">
        <f t="shared" si="143"/>
        <v>329.90540000000004</v>
      </c>
      <c r="J368" s="100">
        <v>33.229999999999997</v>
      </c>
      <c r="K368" s="100">
        <v>4944.59</v>
      </c>
      <c r="L368" s="100"/>
      <c r="M368" s="100"/>
      <c r="N368" s="100"/>
      <c r="O368" s="230"/>
      <c r="P368" s="206"/>
      <c r="Q368" s="206"/>
      <c r="R368" s="206"/>
    </row>
    <row r="369" spans="1:20" ht="15" customHeight="1" x14ac:dyDescent="0.25">
      <c r="A369" s="161" t="s">
        <v>68</v>
      </c>
      <c r="B369" s="161" t="s">
        <v>410</v>
      </c>
      <c r="C369" s="239" t="s">
        <v>404</v>
      </c>
      <c r="D369" s="216">
        <v>42327</v>
      </c>
      <c r="E369" s="216" t="s">
        <v>592</v>
      </c>
      <c r="F369" s="103">
        <v>42736</v>
      </c>
      <c r="G369" s="103">
        <v>42916</v>
      </c>
      <c r="H369" s="157" t="s">
        <v>709</v>
      </c>
      <c r="I369" s="100">
        <f t="shared" ref="I369:I414" si="145">K369*0.06+J369</f>
        <v>97.8352</v>
      </c>
      <c r="J369" s="100">
        <v>5.92</v>
      </c>
      <c r="K369" s="100">
        <v>1531.92</v>
      </c>
      <c r="L369" s="100"/>
      <c r="M369" s="100"/>
      <c r="N369" s="100"/>
      <c r="O369" s="203" t="s">
        <v>600</v>
      </c>
      <c r="P369" s="205">
        <f>(K370*0.06+J370)/(K369*0.06+J369)</f>
        <v>1.026867630464291</v>
      </c>
      <c r="Q369" s="205"/>
      <c r="R369" s="205"/>
    </row>
    <row r="370" spans="1:20" ht="15" customHeight="1" x14ac:dyDescent="0.25">
      <c r="A370" s="162" t="s">
        <v>68</v>
      </c>
      <c r="B370" s="162"/>
      <c r="C370" s="240" t="s">
        <v>404</v>
      </c>
      <c r="D370" s="216"/>
      <c r="E370" s="216"/>
      <c r="F370" s="103">
        <v>42917</v>
      </c>
      <c r="G370" s="103">
        <v>43100</v>
      </c>
      <c r="H370" s="216"/>
      <c r="I370" s="100">
        <f t="shared" si="145"/>
        <v>100.46380000000001</v>
      </c>
      <c r="J370" s="100">
        <v>6.73</v>
      </c>
      <c r="K370" s="100">
        <v>1562.23</v>
      </c>
      <c r="L370" s="100"/>
      <c r="M370" s="100"/>
      <c r="N370" s="100"/>
      <c r="O370" s="204"/>
      <c r="P370" s="206"/>
      <c r="Q370" s="206"/>
      <c r="R370" s="206"/>
    </row>
    <row r="371" spans="1:20" ht="15" customHeight="1" x14ac:dyDescent="0.25">
      <c r="A371" s="162"/>
      <c r="B371" s="162"/>
      <c r="C371" s="240"/>
      <c r="D371" s="216"/>
      <c r="E371" s="216"/>
      <c r="F371" s="103">
        <v>42736</v>
      </c>
      <c r="G371" s="103">
        <v>42916</v>
      </c>
      <c r="H371" s="216"/>
      <c r="I371" s="100">
        <f>K371*0.06</f>
        <v>91.915199999999999</v>
      </c>
      <c r="J371" s="100" t="s">
        <v>114</v>
      </c>
      <c r="K371" s="100">
        <v>1531.92</v>
      </c>
      <c r="L371" s="100"/>
      <c r="M371" s="100"/>
      <c r="N371" s="100"/>
      <c r="O371" s="203" t="s">
        <v>435</v>
      </c>
      <c r="P371" s="205">
        <f>(K372*0.06)/(K371*0.06)</f>
        <v>1.0197856284923494</v>
      </c>
      <c r="Q371" s="205"/>
      <c r="R371" s="205"/>
    </row>
    <row r="372" spans="1:20" ht="15" customHeight="1" x14ac:dyDescent="0.25">
      <c r="A372" s="162"/>
      <c r="B372" s="162"/>
      <c r="C372" s="240"/>
      <c r="D372" s="158"/>
      <c r="E372" s="158"/>
      <c r="F372" s="103">
        <v>42917</v>
      </c>
      <c r="G372" s="103">
        <v>43100</v>
      </c>
      <c r="H372" s="158"/>
      <c r="I372" s="100">
        <f>K372*0.06</f>
        <v>93.733800000000002</v>
      </c>
      <c r="J372" s="100" t="s">
        <v>114</v>
      </c>
      <c r="K372" s="100">
        <v>1562.23</v>
      </c>
      <c r="L372" s="100"/>
      <c r="M372" s="100"/>
      <c r="N372" s="100"/>
      <c r="O372" s="204"/>
      <c r="P372" s="206"/>
      <c r="Q372" s="206"/>
      <c r="R372" s="206"/>
    </row>
    <row r="373" spans="1:20" ht="15" customHeight="1" x14ac:dyDescent="0.25">
      <c r="A373" s="162"/>
      <c r="B373" s="180" t="s">
        <v>398</v>
      </c>
      <c r="C373" s="240"/>
      <c r="D373" s="157">
        <v>42723</v>
      </c>
      <c r="E373" s="161" t="s">
        <v>698</v>
      </c>
      <c r="F373" s="103">
        <v>42736</v>
      </c>
      <c r="G373" s="103">
        <v>42916</v>
      </c>
      <c r="H373" s="157"/>
      <c r="I373" s="100" t="s">
        <v>114</v>
      </c>
      <c r="J373" s="100" t="s">
        <v>114</v>
      </c>
      <c r="K373" s="100" t="s">
        <v>114</v>
      </c>
      <c r="L373" s="100">
        <v>98.72</v>
      </c>
      <c r="M373" s="100">
        <v>6.31</v>
      </c>
      <c r="N373" s="100">
        <v>1540.4</v>
      </c>
      <c r="O373" s="203" t="s">
        <v>600</v>
      </c>
      <c r="P373" s="205"/>
      <c r="Q373" s="259">
        <f>L374/L373</f>
        <v>1.0783022690437603</v>
      </c>
      <c r="R373" s="259">
        <f>L374/((K370*0.06+J370)*1.18)</f>
        <v>0.89795393372318844</v>
      </c>
    </row>
    <row r="374" spans="1:20" ht="15" customHeight="1" x14ac:dyDescent="0.25">
      <c r="A374" s="162"/>
      <c r="B374" s="180"/>
      <c r="C374" s="240"/>
      <c r="D374" s="216"/>
      <c r="E374" s="162"/>
      <c r="F374" s="103">
        <v>42917</v>
      </c>
      <c r="G374" s="103">
        <v>43100</v>
      </c>
      <c r="H374" s="216"/>
      <c r="I374" s="100" t="s">
        <v>114</v>
      </c>
      <c r="J374" s="100" t="s">
        <v>114</v>
      </c>
      <c r="K374" s="100" t="s">
        <v>114</v>
      </c>
      <c r="L374" s="100">
        <v>106.45</v>
      </c>
      <c r="M374" s="100">
        <v>6.81</v>
      </c>
      <c r="N374" s="100">
        <v>1660.7</v>
      </c>
      <c r="O374" s="204"/>
      <c r="P374" s="260"/>
      <c r="Q374" s="259"/>
      <c r="R374" s="259"/>
    </row>
    <row r="375" spans="1:20" ht="15" customHeight="1" x14ac:dyDescent="0.25">
      <c r="A375" s="162"/>
      <c r="B375" s="180"/>
      <c r="C375" s="240"/>
      <c r="D375" s="216"/>
      <c r="E375" s="162"/>
      <c r="F375" s="103">
        <v>42736</v>
      </c>
      <c r="G375" s="103">
        <v>42916</v>
      </c>
      <c r="H375" s="216"/>
      <c r="I375" s="100" t="s">
        <v>114</v>
      </c>
      <c r="J375" s="100" t="s">
        <v>114</v>
      </c>
      <c r="K375" s="100" t="s">
        <v>114</v>
      </c>
      <c r="L375" s="100">
        <v>98.72</v>
      </c>
      <c r="M375" s="100">
        <v>15.89</v>
      </c>
      <c r="N375" s="4">
        <v>1380.77</v>
      </c>
      <c r="O375" s="203" t="s">
        <v>436</v>
      </c>
      <c r="P375" s="260"/>
      <c r="Q375" s="259">
        <f t="shared" ref="Q375" si="146">L376/L375</f>
        <v>1.0783022690437603</v>
      </c>
      <c r="R375" s="259">
        <f>L376/((K372*0.06)*1.18)</f>
        <v>0.96242619425201648</v>
      </c>
    </row>
    <row r="376" spans="1:20" ht="15" customHeight="1" x14ac:dyDescent="0.25">
      <c r="A376" s="162"/>
      <c r="B376" s="180"/>
      <c r="C376" s="240"/>
      <c r="D376" s="216"/>
      <c r="E376" s="162"/>
      <c r="F376" s="103">
        <v>42917</v>
      </c>
      <c r="G376" s="103">
        <v>43100</v>
      </c>
      <c r="H376" s="216"/>
      <c r="I376" s="100" t="s">
        <v>114</v>
      </c>
      <c r="J376" s="100" t="s">
        <v>114</v>
      </c>
      <c r="K376" s="100" t="s">
        <v>114</v>
      </c>
      <c r="L376" s="100">
        <v>106.45</v>
      </c>
      <c r="M376" s="100">
        <v>17.03</v>
      </c>
      <c r="N376" s="4">
        <v>1490.33</v>
      </c>
      <c r="O376" s="252"/>
      <c r="P376" s="260"/>
      <c r="Q376" s="259"/>
      <c r="R376" s="259"/>
    </row>
    <row r="377" spans="1:20" ht="15" customHeight="1" x14ac:dyDescent="0.25">
      <c r="A377" s="162"/>
      <c r="B377" s="180" t="s">
        <v>703</v>
      </c>
      <c r="C377" s="240"/>
      <c r="D377" s="216"/>
      <c r="E377" s="162"/>
      <c r="F377" s="103">
        <v>42736</v>
      </c>
      <c r="G377" s="103">
        <v>42916</v>
      </c>
      <c r="H377" s="216"/>
      <c r="I377" s="100" t="s">
        <v>114</v>
      </c>
      <c r="J377" s="100" t="s">
        <v>114</v>
      </c>
      <c r="K377" s="100" t="s">
        <v>114</v>
      </c>
      <c r="L377" s="100">
        <v>98.72</v>
      </c>
      <c r="M377" s="100">
        <v>15.89</v>
      </c>
      <c r="N377" s="4">
        <v>1380.77</v>
      </c>
      <c r="O377" s="252"/>
      <c r="P377" s="260"/>
      <c r="Q377" s="259">
        <f>L378/L377</f>
        <v>1.0340356564019448</v>
      </c>
      <c r="R377" s="259">
        <f>L378/((K372*0.06)*1.18)</f>
        <v>0.92291654212537189</v>
      </c>
    </row>
    <row r="378" spans="1:20" ht="15" customHeight="1" x14ac:dyDescent="0.25">
      <c r="A378" s="162"/>
      <c r="B378" s="180"/>
      <c r="C378" s="240"/>
      <c r="D378" s="216"/>
      <c r="E378" s="162"/>
      <c r="F378" s="103">
        <v>42917</v>
      </c>
      <c r="G378" s="103">
        <v>43100</v>
      </c>
      <c r="H378" s="158"/>
      <c r="I378" s="100" t="s">
        <v>114</v>
      </c>
      <c r="J378" s="100" t="s">
        <v>114</v>
      </c>
      <c r="K378" s="100" t="s">
        <v>114</v>
      </c>
      <c r="L378" s="100">
        <v>102.08</v>
      </c>
      <c r="M378" s="100">
        <v>17.03</v>
      </c>
      <c r="N378" s="100">
        <v>1417.5</v>
      </c>
      <c r="O378" s="204"/>
      <c r="P378" s="206"/>
      <c r="Q378" s="259"/>
      <c r="R378" s="259"/>
    </row>
    <row r="379" spans="1:20" ht="24" customHeight="1" x14ac:dyDescent="0.25">
      <c r="A379" s="161" t="s">
        <v>68</v>
      </c>
      <c r="B379" s="180" t="s">
        <v>70</v>
      </c>
      <c r="C379" s="161" t="s">
        <v>601</v>
      </c>
      <c r="D379" s="157">
        <v>41991</v>
      </c>
      <c r="E379" s="157" t="s">
        <v>586</v>
      </c>
      <c r="F379" s="103">
        <v>42736</v>
      </c>
      <c r="G379" s="103">
        <v>42916</v>
      </c>
      <c r="H379" s="208" t="s">
        <v>706</v>
      </c>
      <c r="I379" s="100">
        <f>K379*0.06+J379</f>
        <v>228.7912</v>
      </c>
      <c r="J379" s="100">
        <v>22.96</v>
      </c>
      <c r="K379" s="100">
        <v>3430.52</v>
      </c>
      <c r="L379" s="100"/>
      <c r="M379" s="100"/>
      <c r="N379" s="100"/>
      <c r="O379" s="203" t="s">
        <v>78</v>
      </c>
      <c r="P379" s="205">
        <f t="shared" ref="P379:P413" si="147">(K380*0.06+J380)/(K379*0.06+J379)</f>
        <v>1</v>
      </c>
      <c r="Q379" s="205"/>
      <c r="R379" s="205"/>
    </row>
    <row r="380" spans="1:20" ht="24" customHeight="1" x14ac:dyDescent="0.25">
      <c r="A380" s="162" t="s">
        <v>68</v>
      </c>
      <c r="B380" s="180"/>
      <c r="C380" s="162" t="s">
        <v>397</v>
      </c>
      <c r="D380" s="158"/>
      <c r="E380" s="158"/>
      <c r="F380" s="103">
        <v>42917</v>
      </c>
      <c r="G380" s="103">
        <v>43100</v>
      </c>
      <c r="H380" s="208"/>
      <c r="I380" s="100">
        <f t="shared" si="145"/>
        <v>228.7912</v>
      </c>
      <c r="J380" s="100">
        <v>22.96</v>
      </c>
      <c r="K380" s="100">
        <v>3430.52</v>
      </c>
      <c r="L380" s="100"/>
      <c r="M380" s="100"/>
      <c r="N380" s="100"/>
      <c r="O380" s="204"/>
      <c r="P380" s="206"/>
      <c r="Q380" s="206"/>
      <c r="R380" s="206"/>
    </row>
    <row r="381" spans="1:20" ht="19.5" customHeight="1" x14ac:dyDescent="0.25">
      <c r="A381" s="162"/>
      <c r="B381" s="161" t="s">
        <v>704</v>
      </c>
      <c r="C381" s="162"/>
      <c r="D381" s="157">
        <v>42723</v>
      </c>
      <c r="E381" s="161" t="s">
        <v>698</v>
      </c>
      <c r="F381" s="103">
        <v>42736</v>
      </c>
      <c r="G381" s="103">
        <v>42916</v>
      </c>
      <c r="H381" s="208"/>
      <c r="I381" s="100"/>
      <c r="J381" s="100"/>
      <c r="K381" s="100"/>
      <c r="L381" s="100">
        <v>133.08000000000001</v>
      </c>
      <c r="M381" s="100">
        <v>14.32</v>
      </c>
      <c r="N381" s="100">
        <v>1979.71</v>
      </c>
      <c r="O381" s="203" t="s">
        <v>78</v>
      </c>
      <c r="P381" s="205"/>
      <c r="Q381" s="205">
        <f t="shared" ref="Q381:Q411" si="148">L382/L381</f>
        <v>1.0339645326119626</v>
      </c>
      <c r="R381" s="205">
        <f>L382/((K380*0.06+J380)*1.18)</f>
        <v>0.50967943474891264</v>
      </c>
      <c r="S381" s="111"/>
      <c r="T381" s="111"/>
    </row>
    <row r="382" spans="1:20" ht="86.25" customHeight="1" x14ac:dyDescent="0.25">
      <c r="A382" s="162"/>
      <c r="B382" s="163"/>
      <c r="C382" s="162"/>
      <c r="D382" s="216"/>
      <c r="E382" s="162"/>
      <c r="F382" s="103">
        <v>42917</v>
      </c>
      <c r="G382" s="103">
        <v>43100</v>
      </c>
      <c r="H382" s="208"/>
      <c r="I382" s="100"/>
      <c r="J382" s="100"/>
      <c r="K382" s="100"/>
      <c r="L382" s="100">
        <v>137.6</v>
      </c>
      <c r="M382" s="100">
        <v>14.81</v>
      </c>
      <c r="N382" s="100">
        <v>2046.47</v>
      </c>
      <c r="O382" s="204"/>
      <c r="P382" s="206"/>
      <c r="Q382" s="206"/>
      <c r="R382" s="206"/>
      <c r="S382" s="111"/>
      <c r="T382" s="111"/>
    </row>
    <row r="383" spans="1:20" ht="14.25" customHeight="1" x14ac:dyDescent="0.25">
      <c r="A383" s="162"/>
      <c r="B383" s="161" t="s">
        <v>437</v>
      </c>
      <c r="C383" s="162"/>
      <c r="D383" s="216"/>
      <c r="E383" s="162"/>
      <c r="F383" s="103">
        <v>42736</v>
      </c>
      <c r="G383" s="103">
        <v>42916</v>
      </c>
      <c r="H383" s="103"/>
      <c r="I383" s="100"/>
      <c r="J383" s="100"/>
      <c r="K383" s="100"/>
      <c r="L383" s="100">
        <v>130.68</v>
      </c>
      <c r="M383" s="100">
        <v>16.3</v>
      </c>
      <c r="N383" s="100">
        <v>1906.71</v>
      </c>
      <c r="O383" s="203" t="s">
        <v>78</v>
      </c>
      <c r="P383" s="205"/>
      <c r="Q383" s="205">
        <f t="shared" si="148"/>
        <v>1.0339761248852157</v>
      </c>
      <c r="R383" s="205">
        <f>L384/((K380*0.06+J380)*1.18)</f>
        <v>0.50049335191332178</v>
      </c>
      <c r="S383" s="111"/>
      <c r="T383" s="111"/>
    </row>
    <row r="384" spans="1:20" ht="14.25" customHeight="1" x14ac:dyDescent="0.25">
      <c r="A384" s="162"/>
      <c r="B384" s="162"/>
      <c r="C384" s="162"/>
      <c r="D384" s="216"/>
      <c r="E384" s="162"/>
      <c r="F384" s="103">
        <v>42917</v>
      </c>
      <c r="G384" s="103">
        <v>43100</v>
      </c>
      <c r="H384" s="103"/>
      <c r="I384" s="100"/>
      <c r="J384" s="100"/>
      <c r="K384" s="100"/>
      <c r="L384" s="100">
        <v>135.12</v>
      </c>
      <c r="M384" s="100">
        <v>16.850000000000001</v>
      </c>
      <c r="N384" s="100">
        <v>1971.21</v>
      </c>
      <c r="O384" s="204"/>
      <c r="P384" s="206"/>
      <c r="Q384" s="206"/>
      <c r="R384" s="206"/>
      <c r="S384" s="111"/>
      <c r="T384" s="111"/>
    </row>
    <row r="385" spans="1:20" ht="72.75" customHeight="1" x14ac:dyDescent="0.25">
      <c r="A385" s="162"/>
      <c r="B385" s="180" t="s">
        <v>705</v>
      </c>
      <c r="C385" s="162"/>
      <c r="D385" s="216"/>
      <c r="E385" s="162"/>
      <c r="F385" s="103">
        <v>42736</v>
      </c>
      <c r="G385" s="103">
        <v>42916</v>
      </c>
      <c r="H385" s="103"/>
      <c r="I385" s="100"/>
      <c r="J385" s="100"/>
      <c r="K385" s="100"/>
      <c r="L385" s="100">
        <v>137.28</v>
      </c>
      <c r="M385" s="100">
        <v>17.12</v>
      </c>
      <c r="N385" s="100">
        <v>2003.07</v>
      </c>
      <c r="O385" s="203" t="s">
        <v>78</v>
      </c>
      <c r="P385" s="205"/>
      <c r="Q385" s="205">
        <f t="shared" si="148"/>
        <v>1.0340180652680653</v>
      </c>
      <c r="R385" s="205">
        <f>L386/((K380*0.06+J380)*1.18)</f>
        <v>0.52579212036779177</v>
      </c>
      <c r="S385" s="111"/>
      <c r="T385" s="111"/>
    </row>
    <row r="386" spans="1:20" ht="219.75" customHeight="1" x14ac:dyDescent="0.25">
      <c r="A386" s="163"/>
      <c r="B386" s="180"/>
      <c r="C386" s="163"/>
      <c r="D386" s="158"/>
      <c r="E386" s="163"/>
      <c r="F386" s="103">
        <v>42917</v>
      </c>
      <c r="G386" s="103">
        <v>43100</v>
      </c>
      <c r="H386" s="103"/>
      <c r="I386" s="100"/>
      <c r="J386" s="100"/>
      <c r="K386" s="100"/>
      <c r="L386" s="100">
        <v>141.94999999999999</v>
      </c>
      <c r="M386" s="100">
        <v>17.7</v>
      </c>
      <c r="N386" s="100">
        <v>2070.83</v>
      </c>
      <c r="O386" s="204"/>
      <c r="P386" s="206"/>
      <c r="Q386" s="206"/>
      <c r="R386" s="206"/>
      <c r="S386" s="111"/>
      <c r="T386" s="111"/>
    </row>
    <row r="387" spans="1:20" ht="33" customHeight="1" x14ac:dyDescent="0.25">
      <c r="A387" s="161" t="s">
        <v>68</v>
      </c>
      <c r="B387" s="161" t="s">
        <v>408</v>
      </c>
      <c r="C387" s="161" t="s">
        <v>401</v>
      </c>
      <c r="D387" s="157">
        <v>42338</v>
      </c>
      <c r="E387" s="157" t="s">
        <v>590</v>
      </c>
      <c r="F387" s="103">
        <v>42736</v>
      </c>
      <c r="G387" s="103">
        <v>42916</v>
      </c>
      <c r="H387" s="157" t="s">
        <v>707</v>
      </c>
      <c r="I387" s="100">
        <f t="shared" si="145"/>
        <v>193.42000000000002</v>
      </c>
      <c r="J387" s="100">
        <v>24.52</v>
      </c>
      <c r="K387" s="100">
        <v>2815</v>
      </c>
      <c r="L387" s="100"/>
      <c r="M387" s="100"/>
      <c r="N387" s="100"/>
      <c r="O387" s="203"/>
      <c r="P387" s="205">
        <f t="shared" si="147"/>
        <v>1.0244390445662288</v>
      </c>
      <c r="Q387" s="205"/>
      <c r="R387" s="205"/>
    </row>
    <row r="388" spans="1:20" ht="33" customHeight="1" x14ac:dyDescent="0.25">
      <c r="A388" s="162" t="s">
        <v>68</v>
      </c>
      <c r="B388" s="162" t="s">
        <v>400</v>
      </c>
      <c r="C388" s="162" t="s">
        <v>167</v>
      </c>
      <c r="D388" s="158"/>
      <c r="E388" s="158"/>
      <c r="F388" s="103">
        <v>42917</v>
      </c>
      <c r="G388" s="103">
        <v>43100</v>
      </c>
      <c r="H388" s="158"/>
      <c r="I388" s="100">
        <f t="shared" si="145"/>
        <v>198.14699999999999</v>
      </c>
      <c r="J388" s="100">
        <v>26.88</v>
      </c>
      <c r="K388" s="100">
        <v>2854.45</v>
      </c>
      <c r="L388" s="100"/>
      <c r="M388" s="100"/>
      <c r="N388" s="100"/>
      <c r="O388" s="204"/>
      <c r="P388" s="206"/>
      <c r="Q388" s="206"/>
      <c r="R388" s="206"/>
    </row>
    <row r="389" spans="1:20" ht="14.25" customHeight="1" x14ac:dyDescent="0.25">
      <c r="A389" s="162"/>
      <c r="B389" s="162"/>
      <c r="C389" s="162"/>
      <c r="D389" s="157">
        <v>42723</v>
      </c>
      <c r="E389" s="161" t="s">
        <v>698</v>
      </c>
      <c r="F389" s="103">
        <v>42736</v>
      </c>
      <c r="G389" s="103">
        <v>42916</v>
      </c>
      <c r="H389" s="157"/>
      <c r="I389" s="100"/>
      <c r="J389" s="100"/>
      <c r="K389" s="100"/>
      <c r="L389" s="100">
        <v>132.43</v>
      </c>
      <c r="M389" s="100">
        <v>18.5</v>
      </c>
      <c r="N389" s="100">
        <v>1899.19</v>
      </c>
      <c r="O389" s="203"/>
      <c r="P389" s="205"/>
      <c r="Q389" s="205">
        <f t="shared" si="148"/>
        <v>1.0339802159631504</v>
      </c>
      <c r="R389" s="205">
        <f>L390/((K388*0.06+J388)*1.18)</f>
        <v>0.58563779861090981</v>
      </c>
    </row>
    <row r="390" spans="1:20" ht="14.25" customHeight="1" x14ac:dyDescent="0.25">
      <c r="A390" s="163"/>
      <c r="B390" s="163"/>
      <c r="C390" s="163"/>
      <c r="D390" s="158"/>
      <c r="E390" s="163"/>
      <c r="F390" s="103">
        <v>42917</v>
      </c>
      <c r="G390" s="103">
        <v>43100</v>
      </c>
      <c r="H390" s="158"/>
      <c r="I390" s="100"/>
      <c r="J390" s="100"/>
      <c r="K390" s="100"/>
      <c r="L390" s="100">
        <v>136.93</v>
      </c>
      <c r="M390" s="100">
        <v>19.13</v>
      </c>
      <c r="N390" s="100">
        <v>1963.32</v>
      </c>
      <c r="O390" s="204"/>
      <c r="P390" s="206"/>
      <c r="Q390" s="206"/>
      <c r="R390" s="206"/>
    </row>
    <row r="391" spans="1:20" ht="14.25" customHeight="1" x14ac:dyDescent="0.25">
      <c r="A391" s="180" t="s">
        <v>68</v>
      </c>
      <c r="B391" s="180" t="s">
        <v>429</v>
      </c>
      <c r="C391" s="180" t="s">
        <v>430</v>
      </c>
      <c r="D391" s="157">
        <v>42338</v>
      </c>
      <c r="E391" s="157" t="s">
        <v>591</v>
      </c>
      <c r="F391" s="103">
        <v>42736</v>
      </c>
      <c r="G391" s="103">
        <v>42916</v>
      </c>
      <c r="H391" s="157" t="s">
        <v>708</v>
      </c>
      <c r="I391" s="100">
        <f t="shared" si="145"/>
        <v>85.239599999999996</v>
      </c>
      <c r="J391" s="100">
        <v>24.57</v>
      </c>
      <c r="K391" s="100">
        <v>1011.16</v>
      </c>
      <c r="L391" s="100"/>
      <c r="M391" s="100"/>
      <c r="N391" s="100"/>
      <c r="O391" s="203"/>
      <c r="P391" s="205">
        <f t="shared" si="147"/>
        <v>1.0424732166739403</v>
      </c>
      <c r="Q391" s="205"/>
      <c r="R391" s="205"/>
    </row>
    <row r="392" spans="1:20" ht="14.25" customHeight="1" x14ac:dyDescent="0.25">
      <c r="A392" s="180" t="s">
        <v>68</v>
      </c>
      <c r="B392" s="180" t="s">
        <v>402</v>
      </c>
      <c r="C392" s="180" t="s">
        <v>403</v>
      </c>
      <c r="D392" s="158"/>
      <c r="E392" s="158"/>
      <c r="F392" s="103">
        <v>42917</v>
      </c>
      <c r="G392" s="103">
        <v>43100</v>
      </c>
      <c r="H392" s="158"/>
      <c r="I392" s="100">
        <f t="shared" si="145"/>
        <v>88.86</v>
      </c>
      <c r="J392" s="100">
        <v>27.51</v>
      </c>
      <c r="K392" s="100">
        <v>1022.5</v>
      </c>
      <c r="L392" s="100"/>
      <c r="M392" s="100"/>
      <c r="N392" s="100"/>
      <c r="O392" s="204"/>
      <c r="P392" s="206"/>
      <c r="Q392" s="206"/>
      <c r="R392" s="206"/>
    </row>
    <row r="393" spans="1:20" ht="14.25" customHeight="1" x14ac:dyDescent="0.25">
      <c r="A393" s="180"/>
      <c r="B393" s="180"/>
      <c r="C393" s="180"/>
      <c r="D393" s="157">
        <v>42723</v>
      </c>
      <c r="E393" s="161" t="s">
        <v>698</v>
      </c>
      <c r="F393" s="103">
        <v>42736</v>
      </c>
      <c r="G393" s="103">
        <v>42916</v>
      </c>
      <c r="H393" s="157"/>
      <c r="I393" s="100"/>
      <c r="J393" s="100"/>
      <c r="K393" s="100"/>
      <c r="L393" s="100">
        <v>67.45</v>
      </c>
      <c r="M393" s="100">
        <v>24.9</v>
      </c>
      <c r="N393" s="100">
        <v>709.3</v>
      </c>
      <c r="O393" s="203"/>
      <c r="P393" s="205"/>
      <c r="Q393" s="205">
        <f t="shared" si="148"/>
        <v>1.110155670867309</v>
      </c>
      <c r="R393" s="205">
        <f>L394/((K392*0.06+J392)*1.18)</f>
        <v>0.71413039746392148</v>
      </c>
    </row>
    <row r="394" spans="1:20" ht="14.25" customHeight="1" x14ac:dyDescent="0.25">
      <c r="A394" s="180"/>
      <c r="B394" s="180"/>
      <c r="C394" s="180"/>
      <c r="D394" s="158"/>
      <c r="E394" s="163"/>
      <c r="F394" s="103">
        <v>42917</v>
      </c>
      <c r="G394" s="103">
        <v>43100</v>
      </c>
      <c r="H394" s="158"/>
      <c r="I394" s="100"/>
      <c r="J394" s="100"/>
      <c r="K394" s="100"/>
      <c r="L394" s="100">
        <v>74.88</v>
      </c>
      <c r="M394" s="100">
        <v>27.64</v>
      </c>
      <c r="N394" s="100">
        <v>787.32</v>
      </c>
      <c r="O394" s="204"/>
      <c r="P394" s="206"/>
      <c r="Q394" s="206"/>
      <c r="R394" s="206"/>
    </row>
    <row r="395" spans="1:20" ht="14.25" customHeight="1" x14ac:dyDescent="0.25">
      <c r="A395" s="180" t="s">
        <v>68</v>
      </c>
      <c r="B395" s="180" t="s">
        <v>395</v>
      </c>
      <c r="C395" s="249" t="s">
        <v>396</v>
      </c>
      <c r="D395" s="157">
        <v>42338</v>
      </c>
      <c r="E395" s="157" t="s">
        <v>589</v>
      </c>
      <c r="F395" s="103">
        <v>42736</v>
      </c>
      <c r="G395" s="103">
        <v>42916</v>
      </c>
      <c r="H395" s="157" t="s">
        <v>697</v>
      </c>
      <c r="I395" s="100">
        <f t="shared" si="145"/>
        <v>91.340999999999994</v>
      </c>
      <c r="J395" s="100">
        <v>16.14</v>
      </c>
      <c r="K395" s="100">
        <v>1253.3499999999999</v>
      </c>
      <c r="L395" s="100"/>
      <c r="M395" s="100"/>
      <c r="N395" s="100"/>
      <c r="O395" s="203" t="s">
        <v>600</v>
      </c>
      <c r="P395" s="205">
        <f t="shared" si="147"/>
        <v>1.050792086795634</v>
      </c>
      <c r="Q395" s="205"/>
      <c r="R395" s="205"/>
    </row>
    <row r="396" spans="1:20" ht="14.25" customHeight="1" x14ac:dyDescent="0.25">
      <c r="A396" s="180" t="s">
        <v>68</v>
      </c>
      <c r="B396" s="180"/>
      <c r="C396" s="249" t="s">
        <v>396</v>
      </c>
      <c r="D396" s="216"/>
      <c r="E396" s="216"/>
      <c r="F396" s="103">
        <v>42917</v>
      </c>
      <c r="G396" s="103">
        <v>43100</v>
      </c>
      <c r="H396" s="216"/>
      <c r="I396" s="100">
        <f t="shared" si="145"/>
        <v>95.980399999999989</v>
      </c>
      <c r="J396" s="100">
        <v>18.14</v>
      </c>
      <c r="K396" s="100">
        <v>1297.3399999999999</v>
      </c>
      <c r="L396" s="100"/>
      <c r="M396" s="100"/>
      <c r="N396" s="100"/>
      <c r="O396" s="204"/>
      <c r="P396" s="206"/>
      <c r="Q396" s="206"/>
      <c r="R396" s="206"/>
    </row>
    <row r="397" spans="1:20" ht="14.25" customHeight="1" x14ac:dyDescent="0.25">
      <c r="A397" s="180"/>
      <c r="B397" s="180"/>
      <c r="C397" s="249"/>
      <c r="D397" s="216"/>
      <c r="E397" s="216"/>
      <c r="F397" s="103">
        <v>42736</v>
      </c>
      <c r="G397" s="103">
        <v>42916</v>
      </c>
      <c r="H397" s="216"/>
      <c r="I397" s="100">
        <f>K397*0.06</f>
        <v>75.200999999999993</v>
      </c>
      <c r="J397" s="100" t="s">
        <v>114</v>
      </c>
      <c r="K397" s="100">
        <v>1253.3499999999999</v>
      </c>
      <c r="L397" s="100"/>
      <c r="M397" s="100"/>
      <c r="N397" s="100"/>
      <c r="O397" s="203" t="s">
        <v>435</v>
      </c>
      <c r="P397" s="205">
        <f>(K398*0.06)/(K397*0.06)</f>
        <v>1.0350979375274265</v>
      </c>
      <c r="Q397" s="205"/>
      <c r="R397" s="205"/>
    </row>
    <row r="398" spans="1:20" ht="14.25" customHeight="1" x14ac:dyDescent="0.25">
      <c r="A398" s="180"/>
      <c r="B398" s="180"/>
      <c r="C398" s="249"/>
      <c r="D398" s="158"/>
      <c r="E398" s="158"/>
      <c r="F398" s="103">
        <v>42917</v>
      </c>
      <c r="G398" s="103">
        <v>43100</v>
      </c>
      <c r="H398" s="158"/>
      <c r="I398" s="100">
        <f>K398*0.06</f>
        <v>77.840399999999988</v>
      </c>
      <c r="J398" s="100" t="s">
        <v>114</v>
      </c>
      <c r="K398" s="100">
        <v>1297.3399999999999</v>
      </c>
      <c r="L398" s="100"/>
      <c r="M398" s="100"/>
      <c r="N398" s="100"/>
      <c r="O398" s="204"/>
      <c r="P398" s="206"/>
      <c r="Q398" s="206"/>
      <c r="R398" s="206"/>
    </row>
    <row r="399" spans="1:20" ht="20.25" customHeight="1" x14ac:dyDescent="0.25">
      <c r="A399" s="180"/>
      <c r="B399" s="180"/>
      <c r="C399" s="249"/>
      <c r="D399" s="157">
        <v>42723</v>
      </c>
      <c r="E399" s="161" t="s">
        <v>698</v>
      </c>
      <c r="F399" s="103">
        <v>42736</v>
      </c>
      <c r="G399" s="103">
        <v>42916</v>
      </c>
      <c r="H399" s="157"/>
      <c r="I399" s="100"/>
      <c r="J399" s="100"/>
      <c r="K399" s="100"/>
      <c r="L399" s="100">
        <v>99.38</v>
      </c>
      <c r="M399" s="100">
        <v>17.899999999999999</v>
      </c>
      <c r="N399" s="100">
        <v>1358.27</v>
      </c>
      <c r="O399" s="203"/>
      <c r="P399" s="205"/>
      <c r="Q399" s="205">
        <f t="shared" si="148"/>
        <v>1.069229221171262</v>
      </c>
      <c r="R399" s="205">
        <f>L400/((K398*0.06)*1.18)</f>
        <v>1.1568651684424431</v>
      </c>
    </row>
    <row r="400" spans="1:20" ht="20.25" customHeight="1" x14ac:dyDescent="0.25">
      <c r="A400" s="180"/>
      <c r="B400" s="180"/>
      <c r="C400" s="249"/>
      <c r="D400" s="158"/>
      <c r="E400" s="163"/>
      <c r="F400" s="103">
        <v>42917</v>
      </c>
      <c r="G400" s="103">
        <v>43100</v>
      </c>
      <c r="H400" s="158"/>
      <c r="I400" s="100"/>
      <c r="J400" s="100"/>
      <c r="K400" s="100"/>
      <c r="L400" s="100">
        <v>106.26</v>
      </c>
      <c r="M400" s="100">
        <v>19.14</v>
      </c>
      <c r="N400" s="100">
        <v>1451.99</v>
      </c>
      <c r="O400" s="204"/>
      <c r="P400" s="206"/>
      <c r="Q400" s="206"/>
      <c r="R400" s="206"/>
    </row>
    <row r="401" spans="1:33" ht="14.25" customHeight="1" x14ac:dyDescent="0.25">
      <c r="A401" s="161" t="s">
        <v>68</v>
      </c>
      <c r="B401" s="161" t="s">
        <v>699</v>
      </c>
      <c r="C401" s="161" t="s">
        <v>700</v>
      </c>
      <c r="D401" s="157">
        <v>42717</v>
      </c>
      <c r="E401" s="157" t="s">
        <v>701</v>
      </c>
      <c r="F401" s="103">
        <v>42736</v>
      </c>
      <c r="G401" s="103">
        <v>42916</v>
      </c>
      <c r="H401" s="157"/>
      <c r="I401" s="100">
        <f>J401+K401*0.06</f>
        <v>133.99179999999998</v>
      </c>
      <c r="J401" s="100">
        <v>18.850000000000001</v>
      </c>
      <c r="K401" s="100">
        <v>1919.03</v>
      </c>
      <c r="L401" s="100"/>
      <c r="M401" s="100"/>
      <c r="N401" s="100"/>
      <c r="O401" s="203"/>
      <c r="P401" s="205">
        <f t="shared" si="147"/>
        <v>1.0296779355154571</v>
      </c>
      <c r="Q401" s="205"/>
      <c r="R401" s="205"/>
    </row>
    <row r="402" spans="1:33" ht="14.25" customHeight="1" x14ac:dyDescent="0.25">
      <c r="A402" s="162"/>
      <c r="B402" s="162"/>
      <c r="C402" s="162"/>
      <c r="D402" s="158"/>
      <c r="E402" s="158"/>
      <c r="F402" s="103">
        <v>42917</v>
      </c>
      <c r="G402" s="103">
        <v>43100</v>
      </c>
      <c r="H402" s="158"/>
      <c r="I402" s="100">
        <f>J402+K402*0.06</f>
        <v>137.9684</v>
      </c>
      <c r="J402" s="100">
        <v>19.579999999999998</v>
      </c>
      <c r="K402" s="100">
        <v>1973.14</v>
      </c>
      <c r="L402" s="100"/>
      <c r="M402" s="100"/>
      <c r="N402" s="100"/>
      <c r="O402" s="204"/>
      <c r="P402" s="206"/>
      <c r="Q402" s="206"/>
      <c r="R402" s="206"/>
    </row>
    <row r="403" spans="1:33" ht="14.25" customHeight="1" x14ac:dyDescent="0.25">
      <c r="A403" s="162"/>
      <c r="B403" s="162"/>
      <c r="C403" s="162"/>
      <c r="D403" s="157">
        <v>42723</v>
      </c>
      <c r="E403" s="161" t="s">
        <v>698</v>
      </c>
      <c r="F403" s="103">
        <v>42736</v>
      </c>
      <c r="G403" s="103">
        <v>42916</v>
      </c>
      <c r="H403" s="157"/>
      <c r="I403" s="100"/>
      <c r="J403" s="100"/>
      <c r="K403" s="100"/>
      <c r="L403" s="100">
        <v>158.11000000000001</v>
      </c>
      <c r="M403" s="100">
        <v>22.24</v>
      </c>
      <c r="N403" s="100">
        <v>2264.46</v>
      </c>
      <c r="O403" s="203"/>
      <c r="P403" s="205"/>
      <c r="Q403" s="205">
        <f t="shared" si="148"/>
        <v>1.0296628929226488</v>
      </c>
      <c r="R403" s="205">
        <f t="shared" ref="R403" si="149">L404/((K402*0.06+J402)*1.18)</f>
        <v>0.99998334180084192</v>
      </c>
    </row>
    <row r="404" spans="1:33" ht="14.25" customHeight="1" x14ac:dyDescent="0.25">
      <c r="A404" s="162"/>
      <c r="B404" s="163"/>
      <c r="C404" s="163"/>
      <c r="D404" s="158"/>
      <c r="E404" s="163"/>
      <c r="F404" s="103">
        <v>42917</v>
      </c>
      <c r="G404" s="103">
        <v>43100</v>
      </c>
      <c r="H404" s="158"/>
      <c r="I404" s="100"/>
      <c r="J404" s="100"/>
      <c r="K404" s="100"/>
      <c r="L404" s="100">
        <v>162.80000000000001</v>
      </c>
      <c r="M404" s="100">
        <v>23.1</v>
      </c>
      <c r="N404" s="100">
        <v>2328.31</v>
      </c>
      <c r="O404" s="204"/>
      <c r="P404" s="206"/>
      <c r="Q404" s="206"/>
      <c r="R404" s="206"/>
    </row>
    <row r="405" spans="1:33" ht="14.25" customHeight="1" x14ac:dyDescent="0.25">
      <c r="A405" s="161" t="s">
        <v>68</v>
      </c>
      <c r="B405" s="161" t="s">
        <v>405</v>
      </c>
      <c r="C405" s="239" t="s">
        <v>432</v>
      </c>
      <c r="D405" s="157">
        <v>42320</v>
      </c>
      <c r="E405" s="157" t="s">
        <v>587</v>
      </c>
      <c r="F405" s="103">
        <v>42736</v>
      </c>
      <c r="G405" s="103">
        <v>42916</v>
      </c>
      <c r="H405" s="157"/>
      <c r="I405" s="100">
        <f>K405*0.06</f>
        <v>74.819999999999993</v>
      </c>
      <c r="J405" s="100" t="s">
        <v>114</v>
      </c>
      <c r="K405" s="100">
        <v>1247</v>
      </c>
      <c r="L405" s="100"/>
      <c r="M405" s="100"/>
      <c r="N405" s="100"/>
      <c r="O405" s="203" t="s">
        <v>435</v>
      </c>
      <c r="P405" s="205">
        <f>(K406*0.06)/(K405*0.06)</f>
        <v>1.0400481154771453</v>
      </c>
      <c r="Q405" s="205"/>
      <c r="R405" s="205"/>
    </row>
    <row r="406" spans="1:33" ht="14.25" customHeight="1" x14ac:dyDescent="0.25">
      <c r="A406" s="162" t="s">
        <v>68</v>
      </c>
      <c r="B406" s="162" t="s">
        <v>405</v>
      </c>
      <c r="C406" s="240" t="s">
        <v>407</v>
      </c>
      <c r="D406" s="216"/>
      <c r="E406" s="216"/>
      <c r="F406" s="103">
        <v>42917</v>
      </c>
      <c r="G406" s="103">
        <v>43100</v>
      </c>
      <c r="H406" s="158"/>
      <c r="I406" s="100">
        <f>K406*0.06</f>
        <v>77.816400000000002</v>
      </c>
      <c r="J406" s="100" t="s">
        <v>114</v>
      </c>
      <c r="K406" s="100">
        <v>1296.94</v>
      </c>
      <c r="L406" s="100"/>
      <c r="M406" s="100"/>
      <c r="N406" s="100"/>
      <c r="O406" s="204"/>
      <c r="P406" s="206"/>
      <c r="Q406" s="206"/>
      <c r="R406" s="206"/>
    </row>
    <row r="407" spans="1:33" ht="20.25" customHeight="1" x14ac:dyDescent="0.25">
      <c r="A407" s="162"/>
      <c r="B407" s="162"/>
      <c r="C407" s="240"/>
      <c r="D407" s="216"/>
      <c r="E407" s="216"/>
      <c r="F407" s="103">
        <v>42736</v>
      </c>
      <c r="G407" s="103">
        <v>42916</v>
      </c>
      <c r="H407" s="157"/>
      <c r="I407" s="100">
        <f t="shared" si="145"/>
        <v>89.25</v>
      </c>
      <c r="J407" s="100">
        <v>14.43</v>
      </c>
      <c r="K407" s="100">
        <v>1247</v>
      </c>
      <c r="L407" s="100"/>
      <c r="M407" s="100"/>
      <c r="N407" s="100"/>
      <c r="O407" s="203" t="s">
        <v>438</v>
      </c>
      <c r="P407" s="205">
        <f t="shared" si="147"/>
        <v>1.041752380952381</v>
      </c>
      <c r="Q407" s="205"/>
      <c r="R407" s="205"/>
    </row>
    <row r="408" spans="1:33" ht="20.25" customHeight="1" x14ac:dyDescent="0.25">
      <c r="A408" s="162"/>
      <c r="B408" s="162"/>
      <c r="C408" s="240"/>
      <c r="D408" s="158"/>
      <c r="E408" s="158"/>
      <c r="F408" s="103">
        <v>42917</v>
      </c>
      <c r="G408" s="103">
        <v>43100</v>
      </c>
      <c r="H408" s="158"/>
      <c r="I408" s="100">
        <f t="shared" si="145"/>
        <v>92.976399999999998</v>
      </c>
      <c r="J408" s="100">
        <v>15.16</v>
      </c>
      <c r="K408" s="100">
        <v>1296.94</v>
      </c>
      <c r="L408" s="100"/>
      <c r="M408" s="100"/>
      <c r="N408" s="100"/>
      <c r="O408" s="204"/>
      <c r="P408" s="206"/>
      <c r="Q408" s="206"/>
      <c r="R408" s="206"/>
    </row>
    <row r="409" spans="1:33" ht="34.5" customHeight="1" x14ac:dyDescent="0.25">
      <c r="A409" s="162"/>
      <c r="B409" s="162"/>
      <c r="C409" s="240"/>
      <c r="D409" s="157">
        <v>42723</v>
      </c>
      <c r="E409" s="161" t="s">
        <v>698</v>
      </c>
      <c r="F409" s="103">
        <v>42736</v>
      </c>
      <c r="G409" s="103">
        <v>42916</v>
      </c>
      <c r="H409" s="157"/>
      <c r="I409" s="100"/>
      <c r="J409" s="100"/>
      <c r="K409" s="100"/>
      <c r="L409" s="100">
        <v>99.09</v>
      </c>
      <c r="M409" s="100">
        <v>15.11</v>
      </c>
      <c r="N409" s="100">
        <v>1399.93</v>
      </c>
      <c r="O409" s="203"/>
      <c r="P409" s="205"/>
      <c r="Q409" s="205">
        <f t="shared" si="148"/>
        <v>1.0733676455747301</v>
      </c>
      <c r="R409" s="205">
        <f>L410/((K406*0.06)*1.18)</f>
        <v>1.1583110143920687</v>
      </c>
    </row>
    <row r="410" spans="1:33" ht="20.25" customHeight="1" x14ac:dyDescent="0.25">
      <c r="A410" s="162"/>
      <c r="B410" s="162"/>
      <c r="C410" s="240"/>
      <c r="D410" s="216"/>
      <c r="E410" s="162"/>
      <c r="F410" s="103">
        <v>42917</v>
      </c>
      <c r="G410" s="103">
        <v>43100</v>
      </c>
      <c r="H410" s="158"/>
      <c r="I410" s="100"/>
      <c r="J410" s="100"/>
      <c r="K410" s="100"/>
      <c r="L410" s="100">
        <v>106.36</v>
      </c>
      <c r="M410" s="100">
        <v>16.23</v>
      </c>
      <c r="N410" s="100">
        <v>1502.13</v>
      </c>
      <c r="O410" s="204"/>
      <c r="P410" s="206"/>
      <c r="Q410" s="206"/>
      <c r="R410" s="206"/>
    </row>
    <row r="411" spans="1:33" s="10" customFormat="1" ht="14.25" customHeight="1" x14ac:dyDescent="0.25">
      <c r="A411" s="162"/>
      <c r="B411" s="162"/>
      <c r="C411" s="240"/>
      <c r="D411" s="216"/>
      <c r="E411" s="162"/>
      <c r="F411" s="103">
        <v>42736</v>
      </c>
      <c r="G411" s="103">
        <v>42916</v>
      </c>
      <c r="H411" s="157"/>
      <c r="I411" s="100"/>
      <c r="J411" s="100"/>
      <c r="K411" s="100"/>
      <c r="L411" s="100">
        <v>98.59</v>
      </c>
      <c r="M411" s="100">
        <v>15.89</v>
      </c>
      <c r="N411" s="100">
        <v>1378.61</v>
      </c>
      <c r="O411" s="203" t="s">
        <v>436</v>
      </c>
      <c r="P411" s="205"/>
      <c r="Q411" s="205">
        <f t="shared" si="148"/>
        <v>1.0788112384623187</v>
      </c>
      <c r="R411" s="205">
        <f>L412/((K408*0.06+J408)*1.18)</f>
        <v>0.96944593703712978</v>
      </c>
      <c r="AB411" s="94"/>
      <c r="AG411" s="94"/>
    </row>
    <row r="412" spans="1:33" s="5" customFormat="1" ht="14.25" customHeight="1" x14ac:dyDescent="0.2">
      <c r="A412" s="163"/>
      <c r="B412" s="163"/>
      <c r="C412" s="241"/>
      <c r="D412" s="158"/>
      <c r="E412" s="163"/>
      <c r="F412" s="103">
        <v>42917</v>
      </c>
      <c r="G412" s="103">
        <v>43100</v>
      </c>
      <c r="H412" s="158"/>
      <c r="I412" s="100"/>
      <c r="J412" s="100"/>
      <c r="K412" s="100"/>
      <c r="L412" s="100">
        <v>106.36</v>
      </c>
      <c r="M412" s="100">
        <v>17.03</v>
      </c>
      <c r="N412" s="100">
        <v>1488.83</v>
      </c>
      <c r="O412" s="204"/>
      <c r="P412" s="206"/>
      <c r="Q412" s="206"/>
      <c r="R412" s="206"/>
      <c r="AB412" s="93"/>
      <c r="AG412" s="93"/>
    </row>
    <row r="413" spans="1:33" s="5" customFormat="1" ht="23.25" customHeight="1" x14ac:dyDescent="0.2">
      <c r="A413" s="161" t="s">
        <v>68</v>
      </c>
      <c r="B413" s="161" t="s">
        <v>405</v>
      </c>
      <c r="C413" s="161" t="s">
        <v>411</v>
      </c>
      <c r="D413" s="157">
        <v>42320</v>
      </c>
      <c r="E413" s="157" t="s">
        <v>588</v>
      </c>
      <c r="F413" s="103">
        <v>42736</v>
      </c>
      <c r="G413" s="103">
        <v>42916</v>
      </c>
      <c r="H413" s="157"/>
      <c r="I413" s="100">
        <f t="shared" si="145"/>
        <v>92.096599999999995</v>
      </c>
      <c r="J413" s="100">
        <v>14.51</v>
      </c>
      <c r="K413" s="100">
        <v>1293.1099999999999</v>
      </c>
      <c r="L413" s="100"/>
      <c r="M413" s="100"/>
      <c r="N413" s="100"/>
      <c r="O413" s="203"/>
      <c r="P413" s="205">
        <f t="shared" si="147"/>
        <v>1.0415129331593131</v>
      </c>
      <c r="Q413" s="205"/>
      <c r="R413" s="205"/>
      <c r="AB413" s="93"/>
      <c r="AG413" s="93"/>
    </row>
    <row r="414" spans="1:33" s="5" customFormat="1" ht="23.25" customHeight="1" x14ac:dyDescent="0.2">
      <c r="A414" s="163"/>
      <c r="B414" s="163"/>
      <c r="C414" s="163" t="s">
        <v>406</v>
      </c>
      <c r="D414" s="158"/>
      <c r="E414" s="158"/>
      <c r="F414" s="103">
        <v>42917</v>
      </c>
      <c r="G414" s="103">
        <v>43100</v>
      </c>
      <c r="H414" s="158"/>
      <c r="I414" s="100">
        <f t="shared" si="145"/>
        <v>95.919799999999995</v>
      </c>
      <c r="J414" s="100">
        <v>15.23</v>
      </c>
      <c r="K414" s="100">
        <v>1344.83</v>
      </c>
      <c r="L414" s="100"/>
      <c r="M414" s="100"/>
      <c r="N414" s="100"/>
      <c r="O414" s="204"/>
      <c r="P414" s="206"/>
      <c r="Q414" s="206"/>
      <c r="R414" s="206"/>
      <c r="AB414" s="93"/>
      <c r="AG414" s="93"/>
    </row>
    <row r="415" spans="1:33" s="5" customFormat="1" ht="14.25" customHeight="1" x14ac:dyDescent="0.2">
      <c r="A415" s="46">
        <v>7</v>
      </c>
      <c r="B415" s="47" t="s">
        <v>221</v>
      </c>
      <c r="C415" s="8"/>
      <c r="D415" s="8"/>
      <c r="E415" s="8"/>
      <c r="F415" s="8"/>
      <c r="G415" s="8"/>
      <c r="H415" s="8"/>
      <c r="I415" s="66"/>
      <c r="J415" s="8"/>
      <c r="K415" s="8"/>
      <c r="L415" s="8"/>
      <c r="M415" s="8"/>
      <c r="N415" s="9"/>
      <c r="O415" s="65"/>
      <c r="P415" s="69"/>
      <c r="Q415" s="69"/>
      <c r="R415" s="69"/>
      <c r="AB415" s="93"/>
      <c r="AG415" s="93"/>
    </row>
    <row r="416" spans="1:33" s="5" customFormat="1" ht="14.25" customHeight="1" x14ac:dyDescent="0.2">
      <c r="A416" s="161" t="s">
        <v>297</v>
      </c>
      <c r="B416" s="161" t="s">
        <v>298</v>
      </c>
      <c r="C416" s="161" t="s">
        <v>299</v>
      </c>
      <c r="D416" s="157">
        <v>42338</v>
      </c>
      <c r="E416" s="157" t="s">
        <v>614</v>
      </c>
      <c r="F416" s="103">
        <v>42736</v>
      </c>
      <c r="G416" s="103">
        <v>42916</v>
      </c>
      <c r="H416" s="157" t="s">
        <v>869</v>
      </c>
      <c r="I416" s="100">
        <v>92.266999999999996</v>
      </c>
      <c r="J416" s="100">
        <v>35</v>
      </c>
      <c r="K416" s="60">
        <v>850.45</v>
      </c>
      <c r="L416" s="101"/>
      <c r="M416" s="70"/>
      <c r="N416" s="100"/>
      <c r="O416" s="207"/>
      <c r="P416" s="205">
        <f t="shared" ref="P416:P428" si="150">(K417*0.06+J417)/(K416*0.06+J416)</f>
        <v>1.0184407220988758</v>
      </c>
      <c r="Q416" s="205"/>
      <c r="R416" s="205"/>
      <c r="AB416" s="93"/>
      <c r="AG416" s="93"/>
    </row>
    <row r="417" spans="1:33" s="5" customFormat="1" ht="14.25" customHeight="1" x14ac:dyDescent="0.2">
      <c r="A417" s="162"/>
      <c r="B417" s="162"/>
      <c r="C417" s="162"/>
      <c r="D417" s="158"/>
      <c r="E417" s="158"/>
      <c r="F417" s="103">
        <v>42917</v>
      </c>
      <c r="G417" s="103">
        <v>43100</v>
      </c>
      <c r="H417" s="216"/>
      <c r="I417" s="100">
        <f t="shared" ref="I417" si="151">K417*0.06+J417</f>
        <v>87.613399999999999</v>
      </c>
      <c r="J417" s="60">
        <v>39.92</v>
      </c>
      <c r="K417" s="60">
        <v>794.89</v>
      </c>
      <c r="L417" s="101"/>
      <c r="M417" s="70"/>
      <c r="N417" s="100"/>
      <c r="O417" s="207"/>
      <c r="P417" s="206"/>
      <c r="Q417" s="206"/>
      <c r="R417" s="206"/>
      <c r="AB417" s="93"/>
      <c r="AG417" s="93"/>
    </row>
    <row r="418" spans="1:33" s="5" customFormat="1" ht="14.25" customHeight="1" x14ac:dyDescent="0.2">
      <c r="A418" s="162"/>
      <c r="B418" s="162"/>
      <c r="C418" s="162"/>
      <c r="D418" s="157">
        <v>42723</v>
      </c>
      <c r="E418" s="157" t="s">
        <v>845</v>
      </c>
      <c r="F418" s="103">
        <v>42736</v>
      </c>
      <c r="G418" s="103">
        <v>42916</v>
      </c>
      <c r="H418" s="216"/>
      <c r="I418" s="100"/>
      <c r="J418" s="60"/>
      <c r="K418" s="101"/>
      <c r="L418" s="100">
        <v>60.15</v>
      </c>
      <c r="M418" s="100">
        <v>14.67</v>
      </c>
      <c r="N418" s="100">
        <v>758</v>
      </c>
      <c r="O418" s="207"/>
      <c r="P418" s="205"/>
      <c r="Q418" s="205">
        <f t="shared" ref="Q418:Q430" si="152">L419/L418</f>
        <v>1.2000000000000002</v>
      </c>
      <c r="R418" s="205">
        <f>L419/((K417*0.06+J417)*1.18)</f>
        <v>0.69817506825923592</v>
      </c>
      <c r="S418" s="93"/>
      <c r="T418" s="93"/>
      <c r="AB418" s="93"/>
      <c r="AG418" s="93"/>
    </row>
    <row r="419" spans="1:33" s="5" customFormat="1" ht="14.25" customHeight="1" x14ac:dyDescent="0.2">
      <c r="A419" s="163"/>
      <c r="B419" s="163"/>
      <c r="C419" s="163"/>
      <c r="D419" s="158"/>
      <c r="E419" s="158"/>
      <c r="F419" s="103">
        <v>42917</v>
      </c>
      <c r="G419" s="103">
        <v>43100</v>
      </c>
      <c r="H419" s="216"/>
      <c r="I419" s="100"/>
      <c r="J419" s="101"/>
      <c r="K419" s="101"/>
      <c r="L419" s="100">
        <v>72.180000000000007</v>
      </c>
      <c r="M419" s="100">
        <v>17.600000000000001</v>
      </c>
      <c r="N419" s="100">
        <v>909.6</v>
      </c>
      <c r="O419" s="207"/>
      <c r="P419" s="206"/>
      <c r="Q419" s="206"/>
      <c r="R419" s="206"/>
      <c r="S419" s="93"/>
      <c r="T419" s="93"/>
      <c r="AB419" s="93"/>
      <c r="AG419" s="93"/>
    </row>
    <row r="420" spans="1:33" s="5" customFormat="1" ht="14.25" customHeight="1" x14ac:dyDescent="0.2">
      <c r="A420" s="161" t="s">
        <v>297</v>
      </c>
      <c r="B420" s="161" t="s">
        <v>860</v>
      </c>
      <c r="C420" s="161" t="s">
        <v>299</v>
      </c>
      <c r="D420" s="157">
        <v>42338</v>
      </c>
      <c r="E420" s="157" t="s">
        <v>614</v>
      </c>
      <c r="F420" s="103">
        <v>42736</v>
      </c>
      <c r="G420" s="103">
        <v>42916</v>
      </c>
      <c r="H420" s="216"/>
      <c r="I420" s="100">
        <v>92.266999999999996</v>
      </c>
      <c r="J420" s="60">
        <v>41.24</v>
      </c>
      <c r="K420" s="60">
        <v>850.45</v>
      </c>
      <c r="L420" s="101"/>
      <c r="M420" s="70"/>
      <c r="N420" s="100"/>
      <c r="O420" s="207"/>
      <c r="P420" s="205">
        <f t="shared" si="150"/>
        <v>0.94956376602685688</v>
      </c>
      <c r="Q420" s="205"/>
      <c r="R420" s="205"/>
      <c r="S420" s="93"/>
      <c r="T420" s="93"/>
      <c r="AB420" s="93"/>
      <c r="AG420" s="93"/>
    </row>
    <row r="421" spans="1:33" s="5" customFormat="1" ht="14.25" customHeight="1" x14ac:dyDescent="0.2">
      <c r="A421" s="162"/>
      <c r="B421" s="162"/>
      <c r="C421" s="162"/>
      <c r="D421" s="158"/>
      <c r="E421" s="158"/>
      <c r="F421" s="103">
        <v>42917</v>
      </c>
      <c r="G421" s="103">
        <v>43100</v>
      </c>
      <c r="H421" s="216"/>
      <c r="I421" s="100">
        <v>87.613399999999999</v>
      </c>
      <c r="J421" s="60">
        <v>39.92</v>
      </c>
      <c r="K421" s="60">
        <v>794.89</v>
      </c>
      <c r="L421" s="101"/>
      <c r="M421" s="70"/>
      <c r="N421" s="100"/>
      <c r="O421" s="207"/>
      <c r="P421" s="206"/>
      <c r="Q421" s="206"/>
      <c r="R421" s="206"/>
      <c r="S421" s="93"/>
      <c r="T421" s="93"/>
      <c r="AB421" s="93"/>
      <c r="AG421" s="93"/>
    </row>
    <row r="422" spans="1:33" s="5" customFormat="1" ht="14.25" customHeight="1" x14ac:dyDescent="0.2">
      <c r="A422" s="162"/>
      <c r="B422" s="162"/>
      <c r="C422" s="162"/>
      <c r="D422" s="157">
        <v>42723</v>
      </c>
      <c r="E422" s="157" t="s">
        <v>845</v>
      </c>
      <c r="F422" s="103">
        <v>42736</v>
      </c>
      <c r="G422" s="103">
        <v>42916</v>
      </c>
      <c r="H422" s="216"/>
      <c r="I422" s="100"/>
      <c r="J422" s="60"/>
      <c r="K422" s="101"/>
      <c r="L422" s="100">
        <v>63.36</v>
      </c>
      <c r="M422" s="100">
        <v>15.45</v>
      </c>
      <c r="N422" s="100">
        <v>798.5</v>
      </c>
      <c r="O422" s="207"/>
      <c r="P422" s="205"/>
      <c r="Q422" s="205">
        <f t="shared" si="152"/>
        <v>1.1199494949494948</v>
      </c>
      <c r="R422" s="205">
        <f t="shared" ref="R422" si="153">L423/((K421*0.06+J421)*1.18)</f>
        <v>0.68637438131996908</v>
      </c>
      <c r="S422" s="93"/>
      <c r="T422" s="93"/>
      <c r="AB422" s="93"/>
      <c r="AG422" s="93"/>
    </row>
    <row r="423" spans="1:33" s="5" customFormat="1" ht="27" customHeight="1" x14ac:dyDescent="0.2">
      <c r="A423" s="163"/>
      <c r="B423" s="163"/>
      <c r="C423" s="163"/>
      <c r="D423" s="158"/>
      <c r="E423" s="158"/>
      <c r="F423" s="103">
        <v>42917</v>
      </c>
      <c r="G423" s="103">
        <v>43100</v>
      </c>
      <c r="H423" s="216"/>
      <c r="I423" s="100"/>
      <c r="J423" s="101"/>
      <c r="K423" s="101"/>
      <c r="L423" s="100">
        <v>70.959999999999994</v>
      </c>
      <c r="M423" s="100">
        <v>17.3</v>
      </c>
      <c r="N423" s="100">
        <v>894.32</v>
      </c>
      <c r="O423" s="207"/>
      <c r="P423" s="206"/>
      <c r="Q423" s="206"/>
      <c r="R423" s="206"/>
      <c r="S423" s="93"/>
      <c r="T423" s="93"/>
      <c r="AB423" s="93"/>
      <c r="AG423" s="93"/>
    </row>
    <row r="424" spans="1:33" s="10" customFormat="1" ht="14.25" customHeight="1" x14ac:dyDescent="0.2">
      <c r="A424" s="161" t="s">
        <v>297</v>
      </c>
      <c r="B424" s="161" t="s">
        <v>300</v>
      </c>
      <c r="C424" s="161" t="s">
        <v>299</v>
      </c>
      <c r="D424" s="157">
        <v>42338</v>
      </c>
      <c r="E424" s="157" t="s">
        <v>614</v>
      </c>
      <c r="F424" s="103">
        <v>42736</v>
      </c>
      <c r="G424" s="103">
        <v>42916</v>
      </c>
      <c r="H424" s="216"/>
      <c r="I424" s="100">
        <v>92.266999999999996</v>
      </c>
      <c r="J424" s="60">
        <v>41.24</v>
      </c>
      <c r="K424" s="60">
        <v>850.45</v>
      </c>
      <c r="L424" s="101"/>
      <c r="M424" s="70"/>
      <c r="N424" s="100"/>
      <c r="O424" s="207"/>
      <c r="P424" s="205">
        <f>(K425*0.06+J425)/(K424*0.06+J424)</f>
        <v>0.94956376602685688</v>
      </c>
      <c r="Q424" s="205"/>
      <c r="R424" s="205"/>
      <c r="S424" s="93"/>
      <c r="T424" s="93"/>
      <c r="AB424" s="94"/>
      <c r="AG424" s="94"/>
    </row>
    <row r="425" spans="1:33" ht="14.25" customHeight="1" x14ac:dyDescent="0.2">
      <c r="A425" s="162"/>
      <c r="B425" s="162"/>
      <c r="C425" s="162"/>
      <c r="D425" s="158"/>
      <c r="E425" s="158"/>
      <c r="F425" s="103">
        <v>42917</v>
      </c>
      <c r="G425" s="103">
        <v>43100</v>
      </c>
      <c r="H425" s="216"/>
      <c r="I425" s="100">
        <v>87.613399999999999</v>
      </c>
      <c r="J425" s="60">
        <v>39.92</v>
      </c>
      <c r="K425" s="60">
        <v>794.89</v>
      </c>
      <c r="L425" s="101"/>
      <c r="N425" s="100"/>
      <c r="O425" s="207"/>
      <c r="P425" s="206"/>
      <c r="Q425" s="206"/>
      <c r="R425" s="206"/>
      <c r="S425" s="93"/>
      <c r="T425" s="93"/>
    </row>
    <row r="426" spans="1:33" ht="14.25" customHeight="1" x14ac:dyDescent="0.2">
      <c r="A426" s="162"/>
      <c r="B426" s="162"/>
      <c r="C426" s="162"/>
      <c r="D426" s="157">
        <v>42723</v>
      </c>
      <c r="E426" s="157" t="s">
        <v>845</v>
      </c>
      <c r="F426" s="103">
        <v>42736</v>
      </c>
      <c r="G426" s="103">
        <v>42916</v>
      </c>
      <c r="H426" s="216"/>
      <c r="I426" s="100"/>
      <c r="J426" s="60"/>
      <c r="K426" s="101"/>
      <c r="L426" s="100">
        <v>61.49</v>
      </c>
      <c r="M426" s="100">
        <v>14.99</v>
      </c>
      <c r="N426" s="100">
        <v>775</v>
      </c>
      <c r="O426" s="207"/>
      <c r="P426" s="205"/>
      <c r="Q426" s="205">
        <f>L427/L426</f>
        <v>1.1540087819157585</v>
      </c>
      <c r="R426" s="205">
        <f t="shared" ref="R426" si="154">L427/((K425*0.06+J425)*1.18)</f>
        <v>0.68637438131996908</v>
      </c>
      <c r="S426" s="93"/>
      <c r="T426" s="93"/>
    </row>
    <row r="427" spans="1:33" ht="14.25" customHeight="1" x14ac:dyDescent="0.2">
      <c r="A427" s="163"/>
      <c r="B427" s="163"/>
      <c r="C427" s="163"/>
      <c r="D427" s="158"/>
      <c r="E427" s="158"/>
      <c r="F427" s="103">
        <v>42917</v>
      </c>
      <c r="G427" s="103">
        <v>43100</v>
      </c>
      <c r="H427" s="216"/>
      <c r="I427" s="100"/>
      <c r="J427" s="101"/>
      <c r="K427" s="101"/>
      <c r="L427" s="100">
        <v>70.959999999999994</v>
      </c>
      <c r="M427" s="100">
        <v>17.3</v>
      </c>
      <c r="N427" s="100">
        <v>894.32</v>
      </c>
      <c r="O427" s="207"/>
      <c r="P427" s="206"/>
      <c r="Q427" s="206"/>
      <c r="R427" s="206"/>
      <c r="S427" s="93"/>
      <c r="T427" s="93"/>
    </row>
    <row r="428" spans="1:33" s="5" customFormat="1" ht="14.25" customHeight="1" x14ac:dyDescent="0.2">
      <c r="A428" s="161" t="s">
        <v>297</v>
      </c>
      <c r="B428" s="161" t="s">
        <v>320</v>
      </c>
      <c r="C428" s="161" t="s">
        <v>299</v>
      </c>
      <c r="D428" s="157">
        <v>42338</v>
      </c>
      <c r="E428" s="157" t="s">
        <v>614</v>
      </c>
      <c r="F428" s="103">
        <v>42736</v>
      </c>
      <c r="G428" s="103">
        <v>42916</v>
      </c>
      <c r="H428" s="216"/>
      <c r="I428" s="100">
        <v>92.266999999999996</v>
      </c>
      <c r="J428" s="60">
        <v>41.24</v>
      </c>
      <c r="K428" s="60">
        <v>850.45</v>
      </c>
      <c r="L428" s="101"/>
      <c r="M428" s="70"/>
      <c r="N428" s="100"/>
      <c r="O428" s="207"/>
      <c r="P428" s="205">
        <f t="shared" si="150"/>
        <v>0.94956376602685688</v>
      </c>
      <c r="Q428" s="205"/>
      <c r="R428" s="205"/>
      <c r="S428" s="93"/>
      <c r="T428" s="93"/>
      <c r="AB428" s="93"/>
      <c r="AG428" s="93"/>
    </row>
    <row r="429" spans="1:33" s="5" customFormat="1" ht="14.25" customHeight="1" x14ac:dyDescent="0.2">
      <c r="A429" s="162"/>
      <c r="B429" s="162"/>
      <c r="C429" s="162"/>
      <c r="D429" s="158"/>
      <c r="E429" s="158"/>
      <c r="F429" s="103">
        <v>42917</v>
      </c>
      <c r="G429" s="103">
        <v>43100</v>
      </c>
      <c r="H429" s="216"/>
      <c r="I429" s="100">
        <v>87.613399999999999</v>
      </c>
      <c r="J429" s="60">
        <v>39.92</v>
      </c>
      <c r="K429" s="60">
        <v>794.89</v>
      </c>
      <c r="L429" s="101"/>
      <c r="M429" s="70"/>
      <c r="N429" s="100"/>
      <c r="O429" s="207"/>
      <c r="P429" s="206"/>
      <c r="Q429" s="206"/>
      <c r="R429" s="206"/>
      <c r="S429" s="93"/>
      <c r="T429" s="93"/>
      <c r="AB429" s="93"/>
      <c r="AG429" s="93"/>
    </row>
    <row r="430" spans="1:33" s="5" customFormat="1" ht="14.25" customHeight="1" x14ac:dyDescent="0.2">
      <c r="A430" s="162"/>
      <c r="B430" s="162"/>
      <c r="C430" s="162"/>
      <c r="D430" s="157">
        <v>42723</v>
      </c>
      <c r="E430" s="157" t="s">
        <v>845</v>
      </c>
      <c r="F430" s="103">
        <v>42736</v>
      </c>
      <c r="G430" s="103">
        <v>42916</v>
      </c>
      <c r="H430" s="216"/>
      <c r="I430" s="100"/>
      <c r="J430" s="60"/>
      <c r="K430" s="101"/>
      <c r="L430" s="100">
        <v>59.86</v>
      </c>
      <c r="M430" s="100">
        <v>14.59</v>
      </c>
      <c r="N430" s="100">
        <v>754.5</v>
      </c>
      <c r="O430" s="207"/>
      <c r="P430" s="205"/>
      <c r="Q430" s="205">
        <f t="shared" si="152"/>
        <v>1.1854326762445706</v>
      </c>
      <c r="R430" s="205">
        <f t="shared" ref="R430" si="155">L431/((K429*0.06+J429)*1.18)</f>
        <v>0.68637438131996908</v>
      </c>
      <c r="S430" s="93"/>
      <c r="T430" s="93"/>
      <c r="AB430" s="93"/>
      <c r="AG430" s="93"/>
    </row>
    <row r="431" spans="1:33" s="5" customFormat="1" ht="14.25" customHeight="1" x14ac:dyDescent="0.2">
      <c r="A431" s="163"/>
      <c r="B431" s="163"/>
      <c r="C431" s="163"/>
      <c r="D431" s="158"/>
      <c r="E431" s="158"/>
      <c r="F431" s="103">
        <v>42917</v>
      </c>
      <c r="G431" s="103">
        <v>43100</v>
      </c>
      <c r="H431" s="158"/>
      <c r="I431" s="100"/>
      <c r="J431" s="101"/>
      <c r="K431" s="101"/>
      <c r="L431" s="100">
        <v>70.959999999999994</v>
      </c>
      <c r="M431" s="100">
        <v>17.3</v>
      </c>
      <c r="N431" s="100">
        <v>894.32</v>
      </c>
      <c r="O431" s="207"/>
      <c r="P431" s="206"/>
      <c r="Q431" s="206"/>
      <c r="R431" s="206"/>
      <c r="S431" s="93"/>
      <c r="T431" s="93"/>
      <c r="AB431" s="93"/>
      <c r="AG431" s="93"/>
    </row>
    <row r="432" spans="1:33" ht="14.25" customHeight="1" x14ac:dyDescent="0.2">
      <c r="A432" s="46">
        <v>8</v>
      </c>
      <c r="B432" s="47" t="s">
        <v>222</v>
      </c>
      <c r="C432" s="8"/>
      <c r="D432" s="8"/>
      <c r="E432" s="8"/>
      <c r="F432" s="8"/>
      <c r="G432" s="8"/>
      <c r="H432" s="8"/>
      <c r="I432" s="66"/>
      <c r="J432" s="8"/>
      <c r="K432" s="8"/>
      <c r="L432" s="8"/>
      <c r="M432" s="8"/>
      <c r="N432" s="9"/>
      <c r="O432" s="65"/>
      <c r="P432" s="114"/>
      <c r="Q432" s="114"/>
      <c r="R432" s="114"/>
      <c r="S432" s="5"/>
      <c r="T432" s="5"/>
    </row>
    <row r="433" spans="1:19" ht="14.25" customHeight="1" x14ac:dyDescent="0.2">
      <c r="A433" s="180" t="s">
        <v>22</v>
      </c>
      <c r="B433" s="180" t="s">
        <v>80</v>
      </c>
      <c r="C433" s="180" t="s">
        <v>465</v>
      </c>
      <c r="D433" s="157">
        <v>42723</v>
      </c>
      <c r="E433" s="157" t="s">
        <v>747</v>
      </c>
      <c r="F433" s="103">
        <v>42736</v>
      </c>
      <c r="G433" s="103">
        <v>42916</v>
      </c>
      <c r="H433" s="157"/>
      <c r="I433" s="99">
        <f t="shared" ref="I433:I434" si="156">K433*0.06+J433</f>
        <v>150.50639999999999</v>
      </c>
      <c r="J433" s="60">
        <v>36.06</v>
      </c>
      <c r="K433" s="60">
        <v>1907.44</v>
      </c>
      <c r="L433" s="101"/>
      <c r="N433" s="70"/>
      <c r="O433" s="209"/>
      <c r="P433" s="205">
        <f t="shared" ref="P433:P489" si="157">(K434*0.06+J434)/(K433*0.06+J433)</f>
        <v>1.0269702816624409</v>
      </c>
      <c r="Q433" s="205"/>
      <c r="R433" s="205"/>
      <c r="S433" s="5"/>
    </row>
    <row r="434" spans="1:19" ht="14.25" customHeight="1" x14ac:dyDescent="0.25">
      <c r="A434" s="180"/>
      <c r="B434" s="180"/>
      <c r="C434" s="180"/>
      <c r="D434" s="158"/>
      <c r="E434" s="158"/>
      <c r="F434" s="103">
        <v>42917</v>
      </c>
      <c r="G434" s="103">
        <v>43100</v>
      </c>
      <c r="H434" s="158"/>
      <c r="I434" s="99">
        <f t="shared" si="156"/>
        <v>154.56559999999999</v>
      </c>
      <c r="J434" s="60">
        <v>37.28</v>
      </c>
      <c r="K434" s="60">
        <v>1954.76</v>
      </c>
      <c r="L434" s="101"/>
      <c r="N434" s="70"/>
      <c r="O434" s="210"/>
      <c r="P434" s="206"/>
      <c r="Q434" s="206"/>
      <c r="R434" s="206"/>
    </row>
    <row r="435" spans="1:19" ht="14.25" customHeight="1" x14ac:dyDescent="0.25">
      <c r="A435" s="180"/>
      <c r="B435" s="180"/>
      <c r="C435" s="180"/>
      <c r="D435" s="157">
        <v>42723</v>
      </c>
      <c r="E435" s="157" t="s">
        <v>748</v>
      </c>
      <c r="F435" s="103">
        <v>42736</v>
      </c>
      <c r="G435" s="103">
        <v>42916</v>
      </c>
      <c r="H435" s="157"/>
      <c r="I435" s="99"/>
      <c r="J435" s="60"/>
      <c r="K435" s="60"/>
      <c r="L435" s="100">
        <v>119.42</v>
      </c>
      <c r="M435" s="100">
        <v>35.4</v>
      </c>
      <c r="N435" s="100">
        <v>1400.32</v>
      </c>
      <c r="O435" s="209"/>
      <c r="P435" s="205"/>
      <c r="Q435" s="205">
        <f t="shared" ref="Q435:Q491" si="158">L436/L435</f>
        <v>1.0339976553341148</v>
      </c>
      <c r="R435" s="205">
        <f t="shared" ref="R435:R483" si="159">L436/((K434*0.06+J434)*1.18)</f>
        <v>0.67702042237477289</v>
      </c>
    </row>
    <row r="436" spans="1:19" ht="14.25" customHeight="1" x14ac:dyDescent="0.25">
      <c r="A436" s="180"/>
      <c r="B436" s="180"/>
      <c r="C436" s="180"/>
      <c r="D436" s="158"/>
      <c r="E436" s="158"/>
      <c r="F436" s="103">
        <v>42917</v>
      </c>
      <c r="G436" s="103">
        <v>43100</v>
      </c>
      <c r="H436" s="158"/>
      <c r="I436" s="99"/>
      <c r="J436" s="101"/>
      <c r="K436" s="101"/>
      <c r="L436" s="100">
        <v>123.48</v>
      </c>
      <c r="M436" s="100">
        <v>29.78</v>
      </c>
      <c r="N436" s="100">
        <v>1561.63</v>
      </c>
      <c r="O436" s="210"/>
      <c r="P436" s="206"/>
      <c r="Q436" s="206"/>
      <c r="R436" s="206"/>
    </row>
    <row r="437" spans="1:19" ht="14.25" customHeight="1" x14ac:dyDescent="0.25">
      <c r="A437" s="180" t="s">
        <v>22</v>
      </c>
      <c r="B437" s="180" t="s">
        <v>658</v>
      </c>
      <c r="C437" s="180" t="s">
        <v>465</v>
      </c>
      <c r="D437" s="157">
        <v>42723</v>
      </c>
      <c r="E437" s="157" t="s">
        <v>747</v>
      </c>
      <c r="F437" s="103">
        <v>42736</v>
      </c>
      <c r="G437" s="103">
        <v>42916</v>
      </c>
      <c r="H437" s="157"/>
      <c r="I437" s="99">
        <f t="shared" ref="I437:I438" si="160">K437*0.06+J437</f>
        <v>150.50639999999999</v>
      </c>
      <c r="J437" s="60">
        <v>36.06</v>
      </c>
      <c r="K437" s="60">
        <v>1907.44</v>
      </c>
      <c r="L437" s="101"/>
      <c r="N437" s="70"/>
      <c r="O437" s="122"/>
      <c r="P437" s="205">
        <f t="shared" si="157"/>
        <v>1.0269702816624409</v>
      </c>
      <c r="Q437" s="205"/>
      <c r="R437" s="205"/>
    </row>
    <row r="438" spans="1:19" ht="14.25" customHeight="1" x14ac:dyDescent="0.25">
      <c r="A438" s="180"/>
      <c r="B438" s="180"/>
      <c r="C438" s="180"/>
      <c r="D438" s="158"/>
      <c r="E438" s="158"/>
      <c r="F438" s="103">
        <v>42917</v>
      </c>
      <c r="G438" s="103">
        <v>43100</v>
      </c>
      <c r="H438" s="158"/>
      <c r="I438" s="99">
        <f t="shared" si="160"/>
        <v>154.56559999999999</v>
      </c>
      <c r="J438" s="60">
        <v>37.28</v>
      </c>
      <c r="K438" s="60">
        <v>1954.76</v>
      </c>
      <c r="L438" s="101"/>
      <c r="N438" s="70"/>
      <c r="O438" s="122"/>
      <c r="P438" s="206"/>
      <c r="Q438" s="206"/>
      <c r="R438" s="206"/>
    </row>
    <row r="439" spans="1:19" ht="14.25" customHeight="1" x14ac:dyDescent="0.25">
      <c r="A439" s="180"/>
      <c r="B439" s="180"/>
      <c r="C439" s="180"/>
      <c r="D439" s="157">
        <v>42723</v>
      </c>
      <c r="E439" s="157" t="s">
        <v>748</v>
      </c>
      <c r="F439" s="103">
        <v>42736</v>
      </c>
      <c r="G439" s="103">
        <v>42916</v>
      </c>
      <c r="H439" s="157"/>
      <c r="I439" s="99"/>
      <c r="J439" s="60"/>
      <c r="K439" s="60"/>
      <c r="L439" s="100">
        <v>119.42</v>
      </c>
      <c r="M439" s="100">
        <v>40.75</v>
      </c>
      <c r="N439" s="100">
        <v>1311.17</v>
      </c>
      <c r="O439" s="122"/>
      <c r="P439" s="205"/>
      <c r="Q439" s="205">
        <f t="shared" si="158"/>
        <v>1.0339976553341148</v>
      </c>
      <c r="R439" s="205">
        <f t="shared" si="159"/>
        <v>0.67702042237477289</v>
      </c>
    </row>
    <row r="440" spans="1:19" ht="14.25" customHeight="1" x14ac:dyDescent="0.25">
      <c r="A440" s="180"/>
      <c r="B440" s="180"/>
      <c r="C440" s="180"/>
      <c r="D440" s="158"/>
      <c r="E440" s="158"/>
      <c r="F440" s="103">
        <v>42917</v>
      </c>
      <c r="G440" s="103">
        <v>43100</v>
      </c>
      <c r="H440" s="158"/>
      <c r="I440" s="99"/>
      <c r="J440" s="101"/>
      <c r="K440" s="101"/>
      <c r="L440" s="100">
        <v>123.48</v>
      </c>
      <c r="M440" s="100">
        <v>41.02</v>
      </c>
      <c r="N440" s="100">
        <v>1374.33</v>
      </c>
      <c r="O440" s="122"/>
      <c r="P440" s="206"/>
      <c r="Q440" s="206"/>
      <c r="R440" s="206"/>
    </row>
    <row r="441" spans="1:19" ht="14.25" customHeight="1" x14ac:dyDescent="0.25">
      <c r="A441" s="180" t="s">
        <v>22</v>
      </c>
      <c r="B441" s="180" t="s">
        <v>81</v>
      </c>
      <c r="C441" s="180" t="s">
        <v>27</v>
      </c>
      <c r="D441" s="157">
        <v>42720</v>
      </c>
      <c r="E441" s="157" t="s">
        <v>618</v>
      </c>
      <c r="F441" s="103">
        <v>42736</v>
      </c>
      <c r="G441" s="103">
        <v>42916</v>
      </c>
      <c r="H441" s="208"/>
      <c r="I441" s="100">
        <f t="shared" ref="I441" si="161">K441*0.06+J441</f>
        <v>143.09</v>
      </c>
      <c r="J441" s="100">
        <v>32.119999999999997</v>
      </c>
      <c r="K441" s="100">
        <v>1849.5</v>
      </c>
      <c r="L441" s="114"/>
      <c r="M441" s="100"/>
      <c r="N441" s="100"/>
      <c r="O441" s="209"/>
      <c r="P441" s="205">
        <f t="shared" si="157"/>
        <v>1.0297700747781116</v>
      </c>
      <c r="Q441" s="205"/>
      <c r="R441" s="205"/>
    </row>
    <row r="442" spans="1:19" ht="14.25" customHeight="1" x14ac:dyDescent="0.25">
      <c r="A442" s="180"/>
      <c r="B442" s="180"/>
      <c r="C442" s="180"/>
      <c r="D442" s="158"/>
      <c r="E442" s="158"/>
      <c r="F442" s="103">
        <v>42917</v>
      </c>
      <c r="G442" s="103">
        <v>43100</v>
      </c>
      <c r="H442" s="208"/>
      <c r="I442" s="100">
        <f t="shared" ref="I442:I486" si="162">K442*0.06+J442</f>
        <v>147.34979999999999</v>
      </c>
      <c r="J442" s="100">
        <v>34.44</v>
      </c>
      <c r="K442" s="100">
        <v>1881.83</v>
      </c>
      <c r="L442" s="114"/>
      <c r="M442" s="100"/>
      <c r="N442" s="100"/>
      <c r="O442" s="210"/>
      <c r="P442" s="206"/>
      <c r="Q442" s="206"/>
      <c r="R442" s="206"/>
    </row>
    <row r="443" spans="1:19" ht="14.25" customHeight="1" x14ac:dyDescent="0.25">
      <c r="A443" s="180"/>
      <c r="B443" s="180"/>
      <c r="C443" s="180"/>
      <c r="D443" s="157">
        <v>42723</v>
      </c>
      <c r="E443" s="157" t="s">
        <v>753</v>
      </c>
      <c r="F443" s="103">
        <v>42736</v>
      </c>
      <c r="G443" s="103">
        <v>42916</v>
      </c>
      <c r="H443" s="208"/>
      <c r="I443" s="100"/>
      <c r="J443" s="114"/>
      <c r="K443" s="114"/>
      <c r="L443" s="100">
        <v>125.45</v>
      </c>
      <c r="M443" s="100">
        <v>27.54</v>
      </c>
      <c r="N443" s="100">
        <v>1631.79</v>
      </c>
      <c r="O443" s="209"/>
      <c r="P443" s="205"/>
      <c r="Q443" s="205">
        <f t="shared" si="158"/>
        <v>1.0340374651255479</v>
      </c>
      <c r="R443" s="205">
        <f t="shared" si="159"/>
        <v>0.74606279336538306</v>
      </c>
    </row>
    <row r="444" spans="1:19" ht="14.25" customHeight="1" x14ac:dyDescent="0.25">
      <c r="A444" s="180"/>
      <c r="B444" s="180"/>
      <c r="C444" s="180"/>
      <c r="D444" s="158"/>
      <c r="E444" s="158"/>
      <c r="F444" s="103">
        <v>42917</v>
      </c>
      <c r="G444" s="103">
        <v>43100</v>
      </c>
      <c r="H444" s="208"/>
      <c r="I444" s="100"/>
      <c r="J444" s="114"/>
      <c r="K444" s="114"/>
      <c r="L444" s="100">
        <v>129.72</v>
      </c>
      <c r="M444" s="100">
        <v>30.32</v>
      </c>
      <c r="N444" s="100">
        <v>1656.68</v>
      </c>
      <c r="O444" s="210"/>
      <c r="P444" s="206"/>
      <c r="Q444" s="206"/>
      <c r="R444" s="206"/>
    </row>
    <row r="445" spans="1:19" ht="14.25" customHeight="1" x14ac:dyDescent="0.25">
      <c r="A445" s="180" t="s">
        <v>22</v>
      </c>
      <c r="B445" s="180" t="s">
        <v>82</v>
      </c>
      <c r="C445" s="180" t="s">
        <v>50</v>
      </c>
      <c r="D445" s="157">
        <v>42706</v>
      </c>
      <c r="E445" s="157" t="s">
        <v>602</v>
      </c>
      <c r="F445" s="103">
        <v>42736</v>
      </c>
      <c r="G445" s="103">
        <v>42916</v>
      </c>
      <c r="H445" s="208"/>
      <c r="I445" s="100">
        <f t="shared" si="162"/>
        <v>357.88459999999998</v>
      </c>
      <c r="J445" s="100">
        <v>63.5</v>
      </c>
      <c r="K445" s="100">
        <v>4906.41</v>
      </c>
      <c r="L445" s="114"/>
      <c r="M445" s="100"/>
      <c r="N445" s="100"/>
      <c r="O445" s="209"/>
      <c r="P445" s="205">
        <f t="shared" si="157"/>
        <v>1.0035486299214886</v>
      </c>
      <c r="Q445" s="205"/>
      <c r="R445" s="205"/>
    </row>
    <row r="446" spans="1:19" ht="14.25" customHeight="1" x14ac:dyDescent="0.25">
      <c r="A446" s="180"/>
      <c r="B446" s="180"/>
      <c r="C446" s="180"/>
      <c r="D446" s="158"/>
      <c r="E446" s="158"/>
      <c r="F446" s="103">
        <v>42917</v>
      </c>
      <c r="G446" s="103">
        <v>43100</v>
      </c>
      <c r="H446" s="208"/>
      <c r="I446" s="100">
        <f t="shared" si="162"/>
        <v>359.15459999999996</v>
      </c>
      <c r="J446" s="100">
        <v>64.77</v>
      </c>
      <c r="K446" s="100">
        <v>4906.41</v>
      </c>
      <c r="L446" s="114"/>
      <c r="M446" s="100"/>
      <c r="N446" s="100"/>
      <c r="O446" s="210"/>
      <c r="P446" s="206"/>
      <c r="Q446" s="206"/>
      <c r="R446" s="206"/>
    </row>
    <row r="447" spans="1:19" ht="14.25" customHeight="1" x14ac:dyDescent="0.25">
      <c r="A447" s="180"/>
      <c r="B447" s="180"/>
      <c r="C447" s="180"/>
      <c r="D447" s="157">
        <v>42723</v>
      </c>
      <c r="E447" s="157" t="s">
        <v>753</v>
      </c>
      <c r="F447" s="103">
        <v>42736</v>
      </c>
      <c r="G447" s="103">
        <v>42916</v>
      </c>
      <c r="H447" s="208"/>
      <c r="I447" s="100"/>
      <c r="J447" s="114"/>
      <c r="K447" s="114"/>
      <c r="L447" s="100">
        <v>118.11</v>
      </c>
      <c r="M447" s="100">
        <v>21.44</v>
      </c>
      <c r="N447" s="100">
        <v>1611.2</v>
      </c>
      <c r="O447" s="209"/>
      <c r="P447" s="205"/>
      <c r="Q447" s="205">
        <f t="shared" si="158"/>
        <v>1.0340360680721361</v>
      </c>
      <c r="R447" s="205">
        <f t="shared" si="159"/>
        <v>0.28817673503276869</v>
      </c>
    </row>
    <row r="448" spans="1:19" ht="14.25" customHeight="1" x14ac:dyDescent="0.25">
      <c r="A448" s="180"/>
      <c r="B448" s="180"/>
      <c r="C448" s="180"/>
      <c r="D448" s="158"/>
      <c r="E448" s="158"/>
      <c r="F448" s="103">
        <v>42917</v>
      </c>
      <c r="G448" s="103">
        <v>43100</v>
      </c>
      <c r="H448" s="208"/>
      <c r="I448" s="100"/>
      <c r="J448" s="114"/>
      <c r="K448" s="114"/>
      <c r="L448" s="100">
        <v>122.13</v>
      </c>
      <c r="M448" s="100">
        <v>22.02</v>
      </c>
      <c r="N448" s="100">
        <v>1668.42</v>
      </c>
      <c r="O448" s="210"/>
      <c r="P448" s="206"/>
      <c r="Q448" s="206"/>
      <c r="R448" s="206"/>
    </row>
    <row r="449" spans="1:18" ht="14.25" customHeight="1" x14ac:dyDescent="0.25">
      <c r="A449" s="180" t="s">
        <v>22</v>
      </c>
      <c r="B449" s="180" t="s">
        <v>83</v>
      </c>
      <c r="C449" s="180" t="s">
        <v>27</v>
      </c>
      <c r="D449" s="157">
        <v>42720</v>
      </c>
      <c r="E449" s="157" t="s">
        <v>618</v>
      </c>
      <c r="F449" s="103">
        <v>42736</v>
      </c>
      <c r="G449" s="103">
        <v>42916</v>
      </c>
      <c r="H449" s="208"/>
      <c r="I449" s="100">
        <f t="shared" ref="I449:I450" si="163">K449*0.06+J449</f>
        <v>143.09</v>
      </c>
      <c r="J449" s="100">
        <v>32.119999999999997</v>
      </c>
      <c r="K449" s="100">
        <v>1849.5</v>
      </c>
      <c r="L449" s="114"/>
      <c r="M449" s="100"/>
      <c r="N449" s="100"/>
      <c r="O449" s="209"/>
      <c r="P449" s="205">
        <f t="shared" si="157"/>
        <v>1.0297700747781116</v>
      </c>
      <c r="Q449" s="205"/>
      <c r="R449" s="205"/>
    </row>
    <row r="450" spans="1:18" ht="14.25" customHeight="1" x14ac:dyDescent="0.25">
      <c r="A450" s="180"/>
      <c r="B450" s="180"/>
      <c r="C450" s="180"/>
      <c r="D450" s="158"/>
      <c r="E450" s="158"/>
      <c r="F450" s="103">
        <v>42917</v>
      </c>
      <c r="G450" s="103">
        <v>43100</v>
      </c>
      <c r="H450" s="208"/>
      <c r="I450" s="100">
        <f t="shared" si="163"/>
        <v>147.34979999999999</v>
      </c>
      <c r="J450" s="100">
        <v>34.44</v>
      </c>
      <c r="K450" s="100">
        <v>1881.83</v>
      </c>
      <c r="L450" s="114"/>
      <c r="M450" s="100"/>
      <c r="N450" s="100"/>
      <c r="O450" s="210"/>
      <c r="P450" s="206"/>
      <c r="Q450" s="206"/>
      <c r="R450" s="206"/>
    </row>
    <row r="451" spans="1:18" ht="14.25" customHeight="1" x14ac:dyDescent="0.25">
      <c r="A451" s="180"/>
      <c r="B451" s="180"/>
      <c r="C451" s="180"/>
      <c r="D451" s="157">
        <v>42723</v>
      </c>
      <c r="E451" s="157" t="s">
        <v>753</v>
      </c>
      <c r="F451" s="103">
        <v>42736</v>
      </c>
      <c r="G451" s="103">
        <v>42916</v>
      </c>
      <c r="H451" s="208"/>
      <c r="I451" s="100"/>
      <c r="J451" s="114"/>
      <c r="K451" s="114"/>
      <c r="L451" s="100">
        <v>120.32</v>
      </c>
      <c r="M451" s="100">
        <v>26.42</v>
      </c>
      <c r="N451" s="100">
        <v>1565.06</v>
      </c>
      <c r="O451" s="209"/>
      <c r="P451" s="205"/>
      <c r="Q451" s="205">
        <f t="shared" si="158"/>
        <v>1.0339926861702129</v>
      </c>
      <c r="R451" s="205">
        <f t="shared" si="159"/>
        <v>0.71552322018645775</v>
      </c>
    </row>
    <row r="452" spans="1:18" ht="14.25" customHeight="1" x14ac:dyDescent="0.25">
      <c r="A452" s="180"/>
      <c r="B452" s="180"/>
      <c r="C452" s="180"/>
      <c r="D452" s="158"/>
      <c r="E452" s="158"/>
      <c r="F452" s="103">
        <v>42917</v>
      </c>
      <c r="G452" s="103">
        <v>43100</v>
      </c>
      <c r="H452" s="208"/>
      <c r="I452" s="100"/>
      <c r="J452" s="114"/>
      <c r="K452" s="114"/>
      <c r="L452" s="100">
        <v>124.41</v>
      </c>
      <c r="M452" s="100">
        <v>29.08</v>
      </c>
      <c r="N452" s="100">
        <v>1588.86</v>
      </c>
      <c r="O452" s="210"/>
      <c r="P452" s="206"/>
      <c r="Q452" s="206"/>
      <c r="R452" s="206"/>
    </row>
    <row r="453" spans="1:18" ht="14.25" customHeight="1" x14ac:dyDescent="0.25">
      <c r="A453" s="180" t="s">
        <v>22</v>
      </c>
      <c r="B453" s="180" t="s">
        <v>83</v>
      </c>
      <c r="C453" s="161" t="s">
        <v>466</v>
      </c>
      <c r="D453" s="157">
        <v>42706</v>
      </c>
      <c r="E453" s="157" t="s">
        <v>751</v>
      </c>
      <c r="F453" s="103">
        <v>42736</v>
      </c>
      <c r="G453" s="103">
        <v>42916</v>
      </c>
      <c r="H453" s="208"/>
      <c r="I453" s="100">
        <f t="shared" si="162"/>
        <v>413.03980000000001</v>
      </c>
      <c r="J453" s="100">
        <v>169.45</v>
      </c>
      <c r="K453" s="100">
        <v>4059.83</v>
      </c>
      <c r="L453" s="100"/>
      <c r="M453" s="100"/>
      <c r="N453" s="100"/>
      <c r="O453" s="209"/>
      <c r="P453" s="205">
        <f t="shared" si="157"/>
        <v>1.0122990568947592</v>
      </c>
      <c r="Q453" s="205"/>
      <c r="R453" s="205"/>
    </row>
    <row r="454" spans="1:18" ht="14.25" customHeight="1" x14ac:dyDescent="0.25">
      <c r="A454" s="180"/>
      <c r="B454" s="180"/>
      <c r="C454" s="162"/>
      <c r="D454" s="158"/>
      <c r="E454" s="158"/>
      <c r="F454" s="103">
        <v>42917</v>
      </c>
      <c r="G454" s="103">
        <v>43100</v>
      </c>
      <c r="H454" s="208"/>
      <c r="I454" s="100">
        <f t="shared" si="162"/>
        <v>418.1198</v>
      </c>
      <c r="J454" s="100">
        <v>174.53</v>
      </c>
      <c r="K454" s="100">
        <v>4059.83</v>
      </c>
      <c r="L454" s="100"/>
      <c r="M454" s="100"/>
      <c r="N454" s="100"/>
      <c r="O454" s="210"/>
      <c r="P454" s="206"/>
      <c r="Q454" s="206"/>
      <c r="R454" s="206"/>
    </row>
    <row r="455" spans="1:18" ht="14.25" customHeight="1" x14ac:dyDescent="0.25">
      <c r="A455" s="180"/>
      <c r="B455" s="180"/>
      <c r="C455" s="162"/>
      <c r="D455" s="157" t="s">
        <v>25</v>
      </c>
      <c r="E455" s="157" t="s">
        <v>25</v>
      </c>
      <c r="F455" s="103">
        <v>42736</v>
      </c>
      <c r="G455" s="103">
        <v>42916</v>
      </c>
      <c r="H455" s="208"/>
      <c r="I455" s="100"/>
      <c r="J455" s="114"/>
      <c r="K455" s="114"/>
      <c r="L455" s="100" t="s">
        <v>25</v>
      </c>
      <c r="M455" s="100" t="s">
        <v>25</v>
      </c>
      <c r="N455" s="100" t="s">
        <v>25</v>
      </c>
      <c r="O455" s="209"/>
      <c r="P455" s="205"/>
      <c r="Q455" s="205"/>
      <c r="R455" s="205"/>
    </row>
    <row r="456" spans="1:18" ht="14.25" customHeight="1" x14ac:dyDescent="0.25">
      <c r="A456" s="180"/>
      <c r="B456" s="180"/>
      <c r="C456" s="163"/>
      <c r="D456" s="158"/>
      <c r="E456" s="158"/>
      <c r="F456" s="103">
        <v>42917</v>
      </c>
      <c r="G456" s="103">
        <v>43100</v>
      </c>
      <c r="H456" s="208"/>
      <c r="I456" s="100"/>
      <c r="J456" s="114"/>
      <c r="K456" s="114"/>
      <c r="L456" s="100" t="s">
        <v>25</v>
      </c>
      <c r="M456" s="100" t="s">
        <v>25</v>
      </c>
      <c r="N456" s="100" t="s">
        <v>25</v>
      </c>
      <c r="O456" s="210"/>
      <c r="P456" s="206"/>
      <c r="Q456" s="206"/>
      <c r="R456" s="206"/>
    </row>
    <row r="457" spans="1:18" ht="14.25" customHeight="1" x14ac:dyDescent="0.25">
      <c r="A457" s="180" t="s">
        <v>22</v>
      </c>
      <c r="B457" s="180" t="s">
        <v>83</v>
      </c>
      <c r="C457" s="161" t="s">
        <v>50</v>
      </c>
      <c r="D457" s="157">
        <v>42706</v>
      </c>
      <c r="E457" s="157" t="s">
        <v>602</v>
      </c>
      <c r="F457" s="103">
        <v>42736</v>
      </c>
      <c r="G457" s="103">
        <v>42916</v>
      </c>
      <c r="H457" s="208"/>
      <c r="I457" s="100">
        <f t="shared" si="162"/>
        <v>573.14800000000002</v>
      </c>
      <c r="J457" s="100">
        <v>110.89</v>
      </c>
      <c r="K457" s="100">
        <v>7704.3</v>
      </c>
      <c r="L457" s="100"/>
      <c r="M457" s="100"/>
      <c r="N457" s="100"/>
      <c r="O457" s="209"/>
      <c r="P457" s="205">
        <f t="shared" si="157"/>
        <v>0.99788640979293297</v>
      </c>
      <c r="Q457" s="205"/>
      <c r="R457" s="205"/>
    </row>
    <row r="458" spans="1:18" ht="14.25" customHeight="1" x14ac:dyDescent="0.25">
      <c r="A458" s="180"/>
      <c r="B458" s="180"/>
      <c r="C458" s="162"/>
      <c r="D458" s="158"/>
      <c r="E458" s="158"/>
      <c r="F458" s="103">
        <v>42917</v>
      </c>
      <c r="G458" s="103">
        <v>43100</v>
      </c>
      <c r="H458" s="208"/>
      <c r="I458" s="100">
        <f>K458*0.06+J458</f>
        <v>571.9366</v>
      </c>
      <c r="J458" s="100">
        <v>104.95</v>
      </c>
      <c r="K458" s="100">
        <v>7783.11</v>
      </c>
      <c r="L458" s="100"/>
      <c r="M458" s="100"/>
      <c r="N458" s="100"/>
      <c r="O458" s="210"/>
      <c r="P458" s="206"/>
      <c r="Q458" s="206"/>
      <c r="R458" s="206"/>
    </row>
    <row r="459" spans="1:18" ht="14.25" customHeight="1" x14ac:dyDescent="0.25">
      <c r="A459" s="180"/>
      <c r="B459" s="180"/>
      <c r="C459" s="162"/>
      <c r="D459" s="157">
        <v>42723</v>
      </c>
      <c r="E459" s="157" t="s">
        <v>753</v>
      </c>
      <c r="F459" s="103">
        <v>42736</v>
      </c>
      <c r="G459" s="103">
        <v>42916</v>
      </c>
      <c r="H459" s="208"/>
      <c r="I459" s="100"/>
      <c r="J459" s="100"/>
      <c r="K459" s="100"/>
      <c r="L459" s="100">
        <v>120.32</v>
      </c>
      <c r="M459" s="100">
        <v>23.28</v>
      </c>
      <c r="N459" s="100">
        <v>1617.35</v>
      </c>
      <c r="O459" s="209"/>
      <c r="P459" s="205"/>
      <c r="Q459" s="205">
        <f t="shared" si="158"/>
        <v>1.0339926861702129</v>
      </c>
      <c r="R459" s="205">
        <f t="shared" si="159"/>
        <v>0.18434246626257264</v>
      </c>
    </row>
    <row r="460" spans="1:18" ht="14.25" customHeight="1" x14ac:dyDescent="0.25">
      <c r="A460" s="180"/>
      <c r="B460" s="180"/>
      <c r="C460" s="163"/>
      <c r="D460" s="158"/>
      <c r="E460" s="158"/>
      <c r="F460" s="103">
        <v>42917</v>
      </c>
      <c r="G460" s="103">
        <v>43100</v>
      </c>
      <c r="H460" s="208"/>
      <c r="I460" s="100"/>
      <c r="J460" s="100"/>
      <c r="K460" s="100"/>
      <c r="L460" s="100">
        <v>124.41</v>
      </c>
      <c r="M460" s="100">
        <v>22.83</v>
      </c>
      <c r="N460" s="100">
        <v>1693.01</v>
      </c>
      <c r="O460" s="210"/>
      <c r="P460" s="206"/>
      <c r="Q460" s="206"/>
      <c r="R460" s="206"/>
    </row>
    <row r="461" spans="1:18" ht="14.25" customHeight="1" x14ac:dyDescent="0.25">
      <c r="A461" s="180" t="s">
        <v>22</v>
      </c>
      <c r="B461" s="180" t="s">
        <v>84</v>
      </c>
      <c r="C461" s="180" t="s">
        <v>760</v>
      </c>
      <c r="D461" s="157">
        <v>42720</v>
      </c>
      <c r="E461" s="157" t="s">
        <v>618</v>
      </c>
      <c r="F461" s="103">
        <v>42736</v>
      </c>
      <c r="G461" s="103">
        <v>42916</v>
      </c>
      <c r="H461" s="208"/>
      <c r="I461" s="100">
        <f t="shared" ref="I461:I462" si="164">K461*0.06+J461</f>
        <v>143.09</v>
      </c>
      <c r="J461" s="100">
        <v>32.119999999999997</v>
      </c>
      <c r="K461" s="100">
        <v>1849.5</v>
      </c>
      <c r="L461" s="114"/>
      <c r="M461" s="100"/>
      <c r="N461" s="100"/>
      <c r="O461" s="209"/>
      <c r="P461" s="205">
        <f t="shared" ref="P461" si="165">(K462*0.06+J462)/(K461*0.06+J461)</f>
        <v>1.0297700747781116</v>
      </c>
      <c r="Q461" s="205"/>
      <c r="R461" s="205"/>
    </row>
    <row r="462" spans="1:18" ht="14.25" customHeight="1" x14ac:dyDescent="0.25">
      <c r="A462" s="180"/>
      <c r="B462" s="180"/>
      <c r="C462" s="180"/>
      <c r="D462" s="158"/>
      <c r="E462" s="158"/>
      <c r="F462" s="103">
        <v>42917</v>
      </c>
      <c r="G462" s="103">
        <v>43100</v>
      </c>
      <c r="H462" s="208"/>
      <c r="I462" s="100">
        <f t="shared" si="164"/>
        <v>147.34979999999999</v>
      </c>
      <c r="J462" s="100">
        <v>34.44</v>
      </c>
      <c r="K462" s="100">
        <v>1881.83</v>
      </c>
      <c r="L462" s="114"/>
      <c r="M462" s="100"/>
      <c r="N462" s="100"/>
      <c r="O462" s="210"/>
      <c r="P462" s="206"/>
      <c r="Q462" s="206"/>
      <c r="R462" s="206"/>
    </row>
    <row r="463" spans="1:18" ht="14.25" customHeight="1" x14ac:dyDescent="0.25">
      <c r="A463" s="180"/>
      <c r="B463" s="180"/>
      <c r="C463" s="180"/>
      <c r="D463" s="157">
        <v>42723</v>
      </c>
      <c r="E463" s="157" t="s">
        <v>753</v>
      </c>
      <c r="F463" s="103">
        <v>42736</v>
      </c>
      <c r="G463" s="103">
        <v>42916</v>
      </c>
      <c r="H463" s="208"/>
      <c r="I463" s="100"/>
      <c r="J463" s="114"/>
      <c r="K463" s="114"/>
      <c r="L463" s="100">
        <v>143.94999999999999</v>
      </c>
      <c r="M463" s="100">
        <v>34.61</v>
      </c>
      <c r="N463" s="100">
        <v>1822.35</v>
      </c>
      <c r="O463" s="209"/>
      <c r="P463" s="205"/>
      <c r="Q463" s="205">
        <f t="shared" ref="Q463" si="166">L464/L463</f>
        <v>1.0305661688086141</v>
      </c>
      <c r="R463" s="205">
        <f t="shared" ref="R463" si="167">L464/((K462*0.06+J462)*1.18)</f>
        <v>0.8532101094338157</v>
      </c>
    </row>
    <row r="464" spans="1:18" ht="14.25" customHeight="1" x14ac:dyDescent="0.25">
      <c r="A464" s="180"/>
      <c r="B464" s="180"/>
      <c r="C464" s="180"/>
      <c r="D464" s="158"/>
      <c r="E464" s="158"/>
      <c r="F464" s="103">
        <v>42917</v>
      </c>
      <c r="G464" s="103">
        <v>43100</v>
      </c>
      <c r="H464" s="208"/>
      <c r="I464" s="100"/>
      <c r="J464" s="114"/>
      <c r="K464" s="114"/>
      <c r="L464" s="100">
        <v>148.35</v>
      </c>
      <c r="M464" s="100">
        <v>35.44</v>
      </c>
      <c r="N464" s="100">
        <v>1881.83</v>
      </c>
      <c r="O464" s="210"/>
      <c r="P464" s="206"/>
      <c r="Q464" s="206"/>
      <c r="R464" s="206"/>
    </row>
    <row r="465" spans="1:18" ht="14.25" customHeight="1" x14ac:dyDescent="0.25">
      <c r="A465" s="180" t="s">
        <v>22</v>
      </c>
      <c r="B465" s="180" t="s">
        <v>84</v>
      </c>
      <c r="C465" s="180" t="s">
        <v>27</v>
      </c>
      <c r="D465" s="157">
        <v>42720</v>
      </c>
      <c r="E465" s="157" t="s">
        <v>618</v>
      </c>
      <c r="F465" s="103">
        <v>42736</v>
      </c>
      <c r="G465" s="103">
        <v>42916</v>
      </c>
      <c r="H465" s="208"/>
      <c r="I465" s="100">
        <f t="shared" ref="I465:I466" si="168">K465*0.06+J465</f>
        <v>143.09</v>
      </c>
      <c r="J465" s="100">
        <v>32.119999999999997</v>
      </c>
      <c r="K465" s="100">
        <v>1849.5</v>
      </c>
      <c r="L465" s="114"/>
      <c r="M465" s="100"/>
      <c r="N465" s="100"/>
      <c r="O465" s="209"/>
      <c r="P465" s="205">
        <f t="shared" si="157"/>
        <v>1.0297700747781116</v>
      </c>
      <c r="Q465" s="205"/>
      <c r="R465" s="205"/>
    </row>
    <row r="466" spans="1:18" ht="14.25" customHeight="1" x14ac:dyDescent="0.25">
      <c r="A466" s="180"/>
      <c r="B466" s="180"/>
      <c r="C466" s="180"/>
      <c r="D466" s="158"/>
      <c r="E466" s="158"/>
      <c r="F466" s="103">
        <v>42917</v>
      </c>
      <c r="G466" s="103">
        <v>43100</v>
      </c>
      <c r="H466" s="208"/>
      <c r="I466" s="100">
        <f t="shared" si="168"/>
        <v>147.34979999999999</v>
      </c>
      <c r="J466" s="100">
        <v>34.44</v>
      </c>
      <c r="K466" s="100">
        <v>1881.83</v>
      </c>
      <c r="L466" s="114"/>
      <c r="M466" s="100"/>
      <c r="N466" s="100"/>
      <c r="O466" s="210"/>
      <c r="P466" s="206"/>
      <c r="Q466" s="206"/>
      <c r="R466" s="206"/>
    </row>
    <row r="467" spans="1:18" ht="14.25" customHeight="1" x14ac:dyDescent="0.25">
      <c r="A467" s="180"/>
      <c r="B467" s="180"/>
      <c r="C467" s="180"/>
      <c r="D467" s="157">
        <v>42723</v>
      </c>
      <c r="E467" s="157" t="s">
        <v>753</v>
      </c>
      <c r="F467" s="103">
        <v>42736</v>
      </c>
      <c r="G467" s="103">
        <v>42916</v>
      </c>
      <c r="H467" s="208"/>
      <c r="I467" s="100"/>
      <c r="J467" s="114"/>
      <c r="K467" s="114"/>
      <c r="L467" s="100">
        <v>140.1</v>
      </c>
      <c r="M467" s="100">
        <v>30.76</v>
      </c>
      <c r="N467" s="100">
        <v>1822.35</v>
      </c>
      <c r="O467" s="209"/>
      <c r="P467" s="205"/>
      <c r="Q467" s="205">
        <f t="shared" si="158"/>
        <v>1.0339757316202713</v>
      </c>
      <c r="R467" s="205">
        <f t="shared" si="159"/>
        <v>0.83313796058363698</v>
      </c>
    </row>
    <row r="468" spans="1:18" ht="14.25" customHeight="1" x14ac:dyDescent="0.25">
      <c r="A468" s="180"/>
      <c r="B468" s="180"/>
      <c r="C468" s="180"/>
      <c r="D468" s="158"/>
      <c r="E468" s="158"/>
      <c r="F468" s="103">
        <v>42917</v>
      </c>
      <c r="G468" s="103">
        <v>43100</v>
      </c>
      <c r="H468" s="208"/>
      <c r="I468" s="100"/>
      <c r="J468" s="114"/>
      <c r="K468" s="114"/>
      <c r="L468" s="100">
        <v>144.86000000000001</v>
      </c>
      <c r="M468" s="100">
        <v>33.86</v>
      </c>
      <c r="N468" s="100">
        <v>1850.03</v>
      </c>
      <c r="O468" s="210"/>
      <c r="P468" s="206"/>
      <c r="Q468" s="206"/>
      <c r="R468" s="206"/>
    </row>
    <row r="469" spans="1:18" ht="14.25" customHeight="1" x14ac:dyDescent="0.25">
      <c r="A469" s="180" t="s">
        <v>22</v>
      </c>
      <c r="B469" s="180" t="s">
        <v>81</v>
      </c>
      <c r="C469" s="180" t="s">
        <v>85</v>
      </c>
      <c r="D469" s="157">
        <v>42706</v>
      </c>
      <c r="E469" s="157" t="s">
        <v>754</v>
      </c>
      <c r="F469" s="103">
        <v>42736</v>
      </c>
      <c r="G469" s="103">
        <v>42916</v>
      </c>
      <c r="H469" s="208"/>
      <c r="I469" s="100">
        <f t="shared" si="162"/>
        <v>400.30939999999998</v>
      </c>
      <c r="J469" s="100">
        <v>66.8</v>
      </c>
      <c r="K469" s="100">
        <v>5558.49</v>
      </c>
      <c r="L469" s="114"/>
      <c r="M469" s="100"/>
      <c r="N469" s="100"/>
      <c r="O469" s="253" t="s">
        <v>79</v>
      </c>
      <c r="P469" s="205">
        <f t="shared" si="157"/>
        <v>1.0643687108021944</v>
      </c>
      <c r="Q469" s="205"/>
      <c r="R469" s="205"/>
    </row>
    <row r="470" spans="1:18" ht="14.25" customHeight="1" x14ac:dyDescent="0.25">
      <c r="A470" s="180"/>
      <c r="B470" s="180"/>
      <c r="C470" s="180"/>
      <c r="D470" s="158"/>
      <c r="E470" s="158"/>
      <c r="F470" s="103">
        <v>42917</v>
      </c>
      <c r="G470" s="103">
        <v>43100</v>
      </c>
      <c r="H470" s="208"/>
      <c r="I470" s="100">
        <f t="shared" si="162"/>
        <v>426.07679999999999</v>
      </c>
      <c r="J470" s="100">
        <v>91.8</v>
      </c>
      <c r="K470" s="100">
        <v>5571.28</v>
      </c>
      <c r="L470" s="114"/>
      <c r="M470" s="100"/>
      <c r="N470" s="100"/>
      <c r="O470" s="253"/>
      <c r="P470" s="206"/>
      <c r="Q470" s="206"/>
      <c r="R470" s="206"/>
    </row>
    <row r="471" spans="1:18" ht="14.25" customHeight="1" x14ac:dyDescent="0.25">
      <c r="A471" s="180"/>
      <c r="B471" s="180"/>
      <c r="C471" s="180"/>
      <c r="D471" s="157">
        <v>42723</v>
      </c>
      <c r="E471" s="157" t="s">
        <v>753</v>
      </c>
      <c r="F471" s="103">
        <v>42736</v>
      </c>
      <c r="G471" s="103">
        <v>42916</v>
      </c>
      <c r="H471" s="208"/>
      <c r="I471" s="100"/>
      <c r="J471" s="114"/>
      <c r="K471" s="114"/>
      <c r="L471" s="100">
        <v>124.04</v>
      </c>
      <c r="M471" s="100">
        <v>20.7</v>
      </c>
      <c r="N471" s="100">
        <v>1722.36</v>
      </c>
      <c r="O471" s="253" t="s">
        <v>79</v>
      </c>
      <c r="P471" s="205"/>
      <c r="Q471" s="205">
        <f t="shared" si="158"/>
        <v>1</v>
      </c>
      <c r="R471" s="205">
        <f>L472/((K470*0.06+J470))</f>
        <v>0.29112122509369204</v>
      </c>
    </row>
    <row r="472" spans="1:18" ht="14.25" customHeight="1" x14ac:dyDescent="0.25">
      <c r="A472" s="180"/>
      <c r="B472" s="180"/>
      <c r="C472" s="180"/>
      <c r="D472" s="158"/>
      <c r="E472" s="158"/>
      <c r="F472" s="103">
        <v>42917</v>
      </c>
      <c r="G472" s="103">
        <v>43100</v>
      </c>
      <c r="H472" s="208"/>
      <c r="I472" s="100"/>
      <c r="J472" s="114"/>
      <c r="K472" s="114"/>
      <c r="L472" s="100">
        <v>124.04</v>
      </c>
      <c r="M472" s="100">
        <v>20.7</v>
      </c>
      <c r="N472" s="100">
        <v>1722.36</v>
      </c>
      <c r="O472" s="253"/>
      <c r="P472" s="206"/>
      <c r="Q472" s="206"/>
      <c r="R472" s="206"/>
    </row>
    <row r="473" spans="1:18" ht="14.25" customHeight="1" x14ac:dyDescent="0.25">
      <c r="A473" s="180" t="s">
        <v>22</v>
      </c>
      <c r="B473" s="180" t="s">
        <v>86</v>
      </c>
      <c r="C473" s="180" t="s">
        <v>85</v>
      </c>
      <c r="D473" s="157">
        <v>42706</v>
      </c>
      <c r="E473" s="157" t="s">
        <v>754</v>
      </c>
      <c r="F473" s="103">
        <v>42736</v>
      </c>
      <c r="G473" s="103">
        <v>42916</v>
      </c>
      <c r="H473" s="208"/>
      <c r="I473" s="100">
        <f t="shared" si="162"/>
        <v>451.09019999999998</v>
      </c>
      <c r="J473" s="100">
        <v>60.51</v>
      </c>
      <c r="K473" s="100">
        <v>6509.67</v>
      </c>
      <c r="L473" s="114"/>
      <c r="M473" s="100"/>
      <c r="N473" s="100"/>
      <c r="O473" s="253" t="s">
        <v>79</v>
      </c>
      <c r="P473" s="205">
        <f t="shared" si="157"/>
        <v>1.0212174859928236</v>
      </c>
      <c r="Q473" s="205"/>
      <c r="R473" s="205"/>
    </row>
    <row r="474" spans="1:18" ht="14.25" customHeight="1" x14ac:dyDescent="0.25">
      <c r="A474" s="180"/>
      <c r="B474" s="180"/>
      <c r="C474" s="180"/>
      <c r="D474" s="158"/>
      <c r="E474" s="158"/>
      <c r="F474" s="103">
        <v>42917</v>
      </c>
      <c r="G474" s="103">
        <v>43100</v>
      </c>
      <c r="H474" s="208"/>
      <c r="I474" s="100">
        <f t="shared" si="162"/>
        <v>460.66120000000001</v>
      </c>
      <c r="J474" s="100">
        <v>61.72</v>
      </c>
      <c r="K474" s="100">
        <v>6649.02</v>
      </c>
      <c r="L474" s="114"/>
      <c r="M474" s="100"/>
      <c r="N474" s="100"/>
      <c r="O474" s="253"/>
      <c r="P474" s="206"/>
      <c r="Q474" s="206"/>
      <c r="R474" s="206"/>
    </row>
    <row r="475" spans="1:18" ht="14.25" customHeight="1" x14ac:dyDescent="0.25">
      <c r="A475" s="180"/>
      <c r="B475" s="180"/>
      <c r="C475" s="180"/>
      <c r="D475" s="157">
        <v>42723</v>
      </c>
      <c r="E475" s="157" t="s">
        <v>753</v>
      </c>
      <c r="F475" s="103">
        <v>42736</v>
      </c>
      <c r="G475" s="103">
        <v>42916</v>
      </c>
      <c r="H475" s="208"/>
      <c r="I475" s="100"/>
      <c r="J475" s="114"/>
      <c r="K475" s="114"/>
      <c r="L475" s="100">
        <v>149.69999999999999</v>
      </c>
      <c r="M475" s="100">
        <v>20.72</v>
      </c>
      <c r="N475" s="100">
        <v>2149.64</v>
      </c>
      <c r="O475" s="253" t="s">
        <v>79</v>
      </c>
      <c r="P475" s="205"/>
      <c r="Q475" s="205">
        <f t="shared" si="158"/>
        <v>1</v>
      </c>
      <c r="R475" s="205">
        <f>L476/((K474*0.06+J474))</f>
        <v>0.32496767689573158</v>
      </c>
    </row>
    <row r="476" spans="1:18" ht="14.25" customHeight="1" x14ac:dyDescent="0.25">
      <c r="A476" s="180"/>
      <c r="B476" s="180"/>
      <c r="C476" s="180"/>
      <c r="D476" s="158"/>
      <c r="E476" s="158"/>
      <c r="F476" s="103">
        <v>42917</v>
      </c>
      <c r="G476" s="103">
        <v>43100</v>
      </c>
      <c r="H476" s="208"/>
      <c r="I476" s="100"/>
      <c r="J476" s="114"/>
      <c r="K476" s="114"/>
      <c r="L476" s="100">
        <v>149.69999999999999</v>
      </c>
      <c r="M476" s="100">
        <v>20.72</v>
      </c>
      <c r="N476" s="100">
        <v>2149.64</v>
      </c>
      <c r="O476" s="253"/>
      <c r="P476" s="206"/>
      <c r="Q476" s="206"/>
      <c r="R476" s="206"/>
    </row>
    <row r="477" spans="1:18" ht="14.25" customHeight="1" x14ac:dyDescent="0.25">
      <c r="A477" s="180" t="s">
        <v>22</v>
      </c>
      <c r="B477" s="180" t="s">
        <v>87</v>
      </c>
      <c r="C477" s="180" t="s">
        <v>37</v>
      </c>
      <c r="D477" s="157">
        <v>42706</v>
      </c>
      <c r="E477" s="157" t="s">
        <v>752</v>
      </c>
      <c r="F477" s="103">
        <v>42736</v>
      </c>
      <c r="G477" s="103">
        <v>42916</v>
      </c>
      <c r="H477" s="208"/>
      <c r="I477" s="100">
        <f t="shared" si="162"/>
        <v>266.12939999999998</v>
      </c>
      <c r="J477" s="100">
        <v>60.42</v>
      </c>
      <c r="K477" s="100">
        <v>3428.49</v>
      </c>
      <c r="L477" s="114"/>
      <c r="M477" s="100"/>
      <c r="N477" s="100"/>
      <c r="O477" s="209"/>
      <c r="P477" s="205">
        <f t="shared" si="157"/>
        <v>1.0267200842898232</v>
      </c>
      <c r="Q477" s="205"/>
      <c r="R477" s="205"/>
    </row>
    <row r="478" spans="1:18" ht="14.25" customHeight="1" x14ac:dyDescent="0.25">
      <c r="A478" s="180"/>
      <c r="B478" s="180"/>
      <c r="C478" s="180"/>
      <c r="D478" s="158"/>
      <c r="E478" s="158"/>
      <c r="F478" s="103">
        <v>42917</v>
      </c>
      <c r="G478" s="103">
        <v>43100</v>
      </c>
      <c r="H478" s="208"/>
      <c r="I478" s="100">
        <f t="shared" si="162"/>
        <v>273.24040000000002</v>
      </c>
      <c r="J478" s="100">
        <v>66.64</v>
      </c>
      <c r="K478" s="100">
        <v>3443.34</v>
      </c>
      <c r="L478" s="114"/>
      <c r="M478" s="100"/>
      <c r="N478" s="100"/>
      <c r="O478" s="210"/>
      <c r="P478" s="206"/>
      <c r="Q478" s="206"/>
      <c r="R478" s="206"/>
    </row>
    <row r="479" spans="1:18" ht="14.25" customHeight="1" x14ac:dyDescent="0.25">
      <c r="A479" s="180"/>
      <c r="B479" s="180"/>
      <c r="C479" s="180"/>
      <c r="D479" s="157">
        <v>42723</v>
      </c>
      <c r="E479" s="157" t="s">
        <v>753</v>
      </c>
      <c r="F479" s="103">
        <v>42736</v>
      </c>
      <c r="G479" s="103">
        <v>42916</v>
      </c>
      <c r="H479" s="208"/>
      <c r="I479" s="100"/>
      <c r="J479" s="114"/>
      <c r="K479" s="114"/>
      <c r="L479" s="100">
        <v>128.22999999999999</v>
      </c>
      <c r="M479" s="100">
        <v>29.11</v>
      </c>
      <c r="N479" s="100">
        <v>1651.96</v>
      </c>
      <c r="O479" s="209"/>
      <c r="P479" s="205"/>
      <c r="Q479" s="205">
        <f t="shared" si="158"/>
        <v>1.034001403727677</v>
      </c>
      <c r="R479" s="205">
        <f t="shared" si="159"/>
        <v>0.41122911099405879</v>
      </c>
    </row>
    <row r="480" spans="1:18" ht="14.25" customHeight="1" x14ac:dyDescent="0.25">
      <c r="A480" s="180"/>
      <c r="B480" s="180"/>
      <c r="C480" s="180"/>
      <c r="D480" s="158"/>
      <c r="E480" s="158"/>
      <c r="F480" s="103">
        <v>42917</v>
      </c>
      <c r="G480" s="103">
        <v>43100</v>
      </c>
      <c r="H480" s="208"/>
      <c r="I480" s="100"/>
      <c r="J480" s="114"/>
      <c r="K480" s="114"/>
      <c r="L480" s="100">
        <v>132.59</v>
      </c>
      <c r="M480" s="100">
        <v>32.340000000000003</v>
      </c>
      <c r="N480" s="100">
        <v>1670.88</v>
      </c>
      <c r="O480" s="210"/>
      <c r="P480" s="206"/>
      <c r="Q480" s="206"/>
      <c r="R480" s="206"/>
    </row>
    <row r="481" spans="1:33" ht="14.25" customHeight="1" x14ac:dyDescent="0.25">
      <c r="A481" s="180" t="s">
        <v>22</v>
      </c>
      <c r="B481" s="180" t="s">
        <v>88</v>
      </c>
      <c r="C481" s="180" t="s">
        <v>37</v>
      </c>
      <c r="D481" s="157">
        <v>42706</v>
      </c>
      <c r="E481" s="157" t="s">
        <v>752</v>
      </c>
      <c r="F481" s="103">
        <v>42736</v>
      </c>
      <c r="G481" s="103">
        <v>42916</v>
      </c>
      <c r="H481" s="208"/>
      <c r="I481" s="100">
        <f t="shared" ref="I481:I482" si="169">K481*0.06+J481</f>
        <v>266.12939999999998</v>
      </c>
      <c r="J481" s="100">
        <v>60.42</v>
      </c>
      <c r="K481" s="100">
        <v>3428.49</v>
      </c>
      <c r="L481" s="114"/>
      <c r="M481" s="100"/>
      <c r="N481" s="100"/>
      <c r="O481" s="209"/>
      <c r="P481" s="205">
        <f t="shared" si="157"/>
        <v>1.0267200842898232</v>
      </c>
      <c r="Q481" s="205"/>
      <c r="R481" s="205"/>
    </row>
    <row r="482" spans="1:33" ht="14.25" customHeight="1" x14ac:dyDescent="0.25">
      <c r="A482" s="180"/>
      <c r="B482" s="180"/>
      <c r="C482" s="180"/>
      <c r="D482" s="158"/>
      <c r="E482" s="158"/>
      <c r="F482" s="103">
        <v>42917</v>
      </c>
      <c r="G482" s="103">
        <v>43100</v>
      </c>
      <c r="H482" s="208"/>
      <c r="I482" s="100">
        <f t="shared" si="169"/>
        <v>273.24040000000002</v>
      </c>
      <c r="J482" s="100">
        <v>66.64</v>
      </c>
      <c r="K482" s="100">
        <v>3443.34</v>
      </c>
      <c r="L482" s="114"/>
      <c r="M482" s="100"/>
      <c r="N482" s="100"/>
      <c r="O482" s="210"/>
      <c r="P482" s="206"/>
      <c r="Q482" s="206"/>
      <c r="R482" s="206"/>
    </row>
    <row r="483" spans="1:33" ht="14.25" customHeight="1" x14ac:dyDescent="0.25">
      <c r="A483" s="180"/>
      <c r="B483" s="180"/>
      <c r="C483" s="180"/>
      <c r="D483" s="157">
        <v>42723</v>
      </c>
      <c r="E483" s="157" t="s">
        <v>753</v>
      </c>
      <c r="F483" s="103">
        <v>42736</v>
      </c>
      <c r="G483" s="103">
        <v>42916</v>
      </c>
      <c r="H483" s="208"/>
      <c r="I483" s="100"/>
      <c r="J483" s="114"/>
      <c r="K483" s="114"/>
      <c r="L483" s="100">
        <v>131.79</v>
      </c>
      <c r="M483" s="100">
        <v>29.92</v>
      </c>
      <c r="N483" s="100">
        <v>1697.82</v>
      </c>
      <c r="O483" s="209"/>
      <c r="P483" s="205"/>
      <c r="Q483" s="205">
        <f t="shared" si="158"/>
        <v>1.0339934744669552</v>
      </c>
      <c r="R483" s="205">
        <f t="shared" si="159"/>
        <v>0.42264266502119613</v>
      </c>
    </row>
    <row r="484" spans="1:33" ht="14.25" customHeight="1" x14ac:dyDescent="0.25">
      <c r="A484" s="180"/>
      <c r="B484" s="180"/>
      <c r="C484" s="180"/>
      <c r="D484" s="158"/>
      <c r="E484" s="158"/>
      <c r="F484" s="103">
        <v>42917</v>
      </c>
      <c r="G484" s="103">
        <v>43100</v>
      </c>
      <c r="H484" s="208"/>
      <c r="I484" s="100"/>
      <c r="J484" s="114"/>
      <c r="K484" s="114"/>
      <c r="L484" s="100">
        <v>136.27000000000001</v>
      </c>
      <c r="M484" s="100">
        <v>33.229999999999997</v>
      </c>
      <c r="N484" s="100">
        <v>1717.26</v>
      </c>
      <c r="O484" s="210"/>
      <c r="P484" s="206"/>
      <c r="Q484" s="206"/>
      <c r="R484" s="206"/>
    </row>
    <row r="485" spans="1:33" ht="14.25" customHeight="1" x14ac:dyDescent="0.25">
      <c r="A485" s="180" t="s">
        <v>22</v>
      </c>
      <c r="B485" s="180" t="s">
        <v>89</v>
      </c>
      <c r="C485" s="180" t="s">
        <v>41</v>
      </c>
      <c r="D485" s="157">
        <v>42706</v>
      </c>
      <c r="E485" s="157" t="s">
        <v>615</v>
      </c>
      <c r="F485" s="103">
        <v>42736</v>
      </c>
      <c r="G485" s="103">
        <v>42916</v>
      </c>
      <c r="H485" s="208"/>
      <c r="I485" s="100">
        <f t="shared" si="162"/>
        <v>267.47719999999998</v>
      </c>
      <c r="J485" s="100">
        <v>57.35</v>
      </c>
      <c r="K485" s="100">
        <v>3502.12</v>
      </c>
      <c r="L485" s="114"/>
      <c r="M485" s="100"/>
      <c r="N485" s="100"/>
      <c r="O485" s="253" t="s">
        <v>79</v>
      </c>
      <c r="P485" s="205">
        <f t="shared" si="157"/>
        <v>1.0091761092160378</v>
      </c>
      <c r="Q485" s="205"/>
      <c r="R485" s="205"/>
    </row>
    <row r="486" spans="1:33" ht="14.25" customHeight="1" x14ac:dyDescent="0.25">
      <c r="A486" s="180"/>
      <c r="B486" s="180"/>
      <c r="C486" s="180"/>
      <c r="D486" s="158"/>
      <c r="E486" s="158"/>
      <c r="F486" s="103">
        <v>42917</v>
      </c>
      <c r="G486" s="103">
        <v>43100</v>
      </c>
      <c r="H486" s="208"/>
      <c r="I486" s="100">
        <f t="shared" si="162"/>
        <v>269.9316</v>
      </c>
      <c r="J486" s="100">
        <v>58.5</v>
      </c>
      <c r="K486" s="100">
        <v>3523.86</v>
      </c>
      <c r="L486" s="114"/>
      <c r="M486" s="100"/>
      <c r="N486" s="100"/>
      <c r="O486" s="253"/>
      <c r="P486" s="206"/>
      <c r="Q486" s="206"/>
      <c r="R486" s="206"/>
    </row>
    <row r="487" spans="1:33" ht="14.25" customHeight="1" x14ac:dyDescent="0.25">
      <c r="A487" s="180"/>
      <c r="B487" s="180"/>
      <c r="C487" s="180"/>
      <c r="D487" s="157">
        <v>42723</v>
      </c>
      <c r="E487" s="157" t="s">
        <v>753</v>
      </c>
      <c r="F487" s="103">
        <v>42736</v>
      </c>
      <c r="G487" s="103">
        <v>42916</v>
      </c>
      <c r="H487" s="208"/>
      <c r="I487" s="100"/>
      <c r="J487" s="114"/>
      <c r="K487" s="114"/>
      <c r="L487" s="100">
        <v>127.89</v>
      </c>
      <c r="M487" s="100">
        <v>27.42</v>
      </c>
      <c r="N487" s="100">
        <v>1674.48</v>
      </c>
      <c r="O487" s="253" t="s">
        <v>79</v>
      </c>
      <c r="P487" s="205"/>
      <c r="Q487" s="205">
        <f t="shared" si="158"/>
        <v>1</v>
      </c>
      <c r="R487" s="205">
        <f>L488/((K486*0.06+J486))</f>
        <v>0.4737866926287993</v>
      </c>
    </row>
    <row r="488" spans="1:33" ht="14.25" customHeight="1" x14ac:dyDescent="0.25">
      <c r="A488" s="180"/>
      <c r="B488" s="180"/>
      <c r="C488" s="180"/>
      <c r="D488" s="158"/>
      <c r="E488" s="158"/>
      <c r="F488" s="103">
        <v>42917</v>
      </c>
      <c r="G488" s="103">
        <v>43100</v>
      </c>
      <c r="H488" s="208"/>
      <c r="I488" s="100"/>
      <c r="J488" s="114"/>
      <c r="K488" s="114"/>
      <c r="L488" s="100">
        <v>127.89</v>
      </c>
      <c r="M488" s="100">
        <v>27.42</v>
      </c>
      <c r="N488" s="100">
        <v>1674.48</v>
      </c>
      <c r="O488" s="253"/>
      <c r="P488" s="206"/>
      <c r="Q488" s="206"/>
      <c r="R488" s="206"/>
    </row>
    <row r="489" spans="1:33" s="10" customFormat="1" ht="14.25" customHeight="1" x14ac:dyDescent="0.25">
      <c r="A489" s="180"/>
      <c r="B489" s="180" t="s">
        <v>86</v>
      </c>
      <c r="C489" s="180" t="s">
        <v>41</v>
      </c>
      <c r="D489" s="157">
        <v>42706</v>
      </c>
      <c r="E489" s="157" t="s">
        <v>615</v>
      </c>
      <c r="F489" s="103">
        <v>42736</v>
      </c>
      <c r="G489" s="103">
        <v>42916</v>
      </c>
      <c r="H489" s="208"/>
      <c r="I489" s="100">
        <f t="shared" ref="I489:I490" si="170">K489*0.06+J489</f>
        <v>267.47719999999998</v>
      </c>
      <c r="J489" s="100">
        <v>57.35</v>
      </c>
      <c r="K489" s="100">
        <v>3502.12</v>
      </c>
      <c r="L489" s="114"/>
      <c r="M489" s="100"/>
      <c r="N489" s="100"/>
      <c r="O489" s="253" t="s">
        <v>79</v>
      </c>
      <c r="P489" s="205">
        <f t="shared" si="157"/>
        <v>1.0091761092160378</v>
      </c>
      <c r="Q489" s="205"/>
      <c r="R489" s="205"/>
      <c r="AB489" s="94"/>
      <c r="AG489" s="94"/>
    </row>
    <row r="490" spans="1:33" ht="20.25" customHeight="1" x14ac:dyDescent="0.25">
      <c r="A490" s="180"/>
      <c r="B490" s="180"/>
      <c r="C490" s="180"/>
      <c r="D490" s="158"/>
      <c r="E490" s="158"/>
      <c r="F490" s="103">
        <v>42917</v>
      </c>
      <c r="G490" s="103">
        <v>43100</v>
      </c>
      <c r="H490" s="208"/>
      <c r="I490" s="100">
        <f t="shared" si="170"/>
        <v>269.9316</v>
      </c>
      <c r="J490" s="100">
        <v>58.5</v>
      </c>
      <c r="K490" s="100">
        <v>3523.86</v>
      </c>
      <c r="L490" s="114"/>
      <c r="M490" s="100"/>
      <c r="N490" s="100"/>
      <c r="O490" s="253"/>
      <c r="P490" s="206"/>
      <c r="Q490" s="206"/>
      <c r="R490" s="206"/>
    </row>
    <row r="491" spans="1:33" ht="14.25" customHeight="1" x14ac:dyDescent="0.25">
      <c r="A491" s="180"/>
      <c r="B491" s="180"/>
      <c r="C491" s="180"/>
      <c r="D491" s="157">
        <v>42723</v>
      </c>
      <c r="E491" s="157" t="s">
        <v>753</v>
      </c>
      <c r="F491" s="103">
        <v>42736</v>
      </c>
      <c r="G491" s="103">
        <v>42916</v>
      </c>
      <c r="H491" s="208"/>
      <c r="I491" s="100"/>
      <c r="J491" s="114"/>
      <c r="K491" s="114"/>
      <c r="L491" s="100">
        <v>150.41</v>
      </c>
      <c r="M491" s="100">
        <v>32.25</v>
      </c>
      <c r="N491" s="100">
        <v>1969.34</v>
      </c>
      <c r="O491" s="253" t="s">
        <v>79</v>
      </c>
      <c r="P491" s="205"/>
      <c r="Q491" s="205">
        <f t="shared" si="158"/>
        <v>1</v>
      </c>
      <c r="R491" s="205">
        <f>L492/((K490*0.06+J490))</f>
        <v>0.55721523526700834</v>
      </c>
    </row>
    <row r="492" spans="1:33" ht="14.25" customHeight="1" x14ac:dyDescent="0.25">
      <c r="A492" s="180"/>
      <c r="B492" s="180"/>
      <c r="C492" s="180"/>
      <c r="D492" s="158"/>
      <c r="E492" s="158"/>
      <c r="F492" s="103">
        <v>42917</v>
      </c>
      <c r="G492" s="103">
        <v>43100</v>
      </c>
      <c r="H492" s="208"/>
      <c r="I492" s="100"/>
      <c r="J492" s="114"/>
      <c r="K492" s="114"/>
      <c r="L492" s="100">
        <v>150.41</v>
      </c>
      <c r="M492" s="100">
        <v>32.25</v>
      </c>
      <c r="N492" s="100">
        <v>1969.34</v>
      </c>
      <c r="O492" s="253"/>
      <c r="P492" s="206"/>
      <c r="Q492" s="206"/>
      <c r="R492" s="206"/>
    </row>
    <row r="493" spans="1:33" ht="14.25" customHeight="1" x14ac:dyDescent="0.25">
      <c r="A493" s="46">
        <v>9</v>
      </c>
      <c r="B493" s="47" t="s">
        <v>223</v>
      </c>
      <c r="C493" s="58"/>
      <c r="D493" s="71"/>
      <c r="E493" s="71"/>
      <c r="F493" s="58"/>
      <c r="G493" s="58"/>
      <c r="H493" s="58"/>
      <c r="I493" s="66"/>
      <c r="J493" s="58"/>
      <c r="K493" s="58"/>
      <c r="L493" s="58"/>
      <c r="M493" s="58"/>
      <c r="N493" s="9"/>
      <c r="O493" s="72"/>
      <c r="P493" s="114"/>
      <c r="Q493" s="114"/>
      <c r="R493" s="114"/>
    </row>
    <row r="494" spans="1:33" ht="14.25" customHeight="1" x14ac:dyDescent="0.25">
      <c r="A494" s="161" t="s">
        <v>62</v>
      </c>
      <c r="B494" s="161" t="s">
        <v>99</v>
      </c>
      <c r="C494" s="161" t="s">
        <v>604</v>
      </c>
      <c r="D494" s="208">
        <v>42720</v>
      </c>
      <c r="E494" s="208" t="s">
        <v>595</v>
      </c>
      <c r="F494" s="103">
        <v>42736</v>
      </c>
      <c r="G494" s="103">
        <v>42916</v>
      </c>
      <c r="H494" s="208"/>
      <c r="I494" s="100">
        <f>K494*0.06+J494</f>
        <v>181.77</v>
      </c>
      <c r="J494" s="100">
        <v>28.02</v>
      </c>
      <c r="K494" s="100">
        <v>2562.5</v>
      </c>
      <c r="L494" s="114"/>
      <c r="M494" s="100"/>
      <c r="N494" s="100"/>
      <c r="O494" s="228" t="s">
        <v>605</v>
      </c>
      <c r="P494" s="205">
        <f t="shared" ref="P494" si="171">(K495*0.06+J495)/(K494*0.06+J494)</f>
        <v>1.0339329922429443</v>
      </c>
      <c r="Q494" s="205"/>
      <c r="R494" s="205"/>
    </row>
    <row r="495" spans="1:33" ht="14.25" customHeight="1" x14ac:dyDescent="0.25">
      <c r="A495" s="162"/>
      <c r="B495" s="162"/>
      <c r="C495" s="162"/>
      <c r="D495" s="208"/>
      <c r="E495" s="208"/>
      <c r="F495" s="103">
        <v>42917</v>
      </c>
      <c r="G495" s="103">
        <v>43100</v>
      </c>
      <c r="H495" s="208"/>
      <c r="I495" s="100">
        <f t="shared" ref="I495" si="172">K495*0.06+J495</f>
        <v>187.93799999999999</v>
      </c>
      <c r="J495" s="100">
        <v>29.04</v>
      </c>
      <c r="K495" s="100">
        <v>2648.3</v>
      </c>
      <c r="L495" s="114"/>
      <c r="M495" s="100"/>
      <c r="N495" s="100"/>
      <c r="O495" s="229"/>
      <c r="P495" s="206"/>
      <c r="Q495" s="206"/>
      <c r="R495" s="206"/>
    </row>
    <row r="496" spans="1:33" s="5" customFormat="1" ht="14.25" customHeight="1" x14ac:dyDescent="0.2">
      <c r="A496" s="162"/>
      <c r="B496" s="162"/>
      <c r="C496" s="162"/>
      <c r="D496" s="208">
        <v>42723</v>
      </c>
      <c r="E496" s="208" t="s">
        <v>749</v>
      </c>
      <c r="F496" s="103">
        <v>42736</v>
      </c>
      <c r="G496" s="103">
        <v>42916</v>
      </c>
      <c r="H496" s="208"/>
      <c r="I496" s="100"/>
      <c r="J496" s="114"/>
      <c r="K496" s="114"/>
      <c r="L496" s="100">
        <v>167.21</v>
      </c>
      <c r="M496" s="100">
        <v>27.83</v>
      </c>
      <c r="N496" s="100">
        <v>2322.9899999999998</v>
      </c>
      <c r="O496" s="229"/>
      <c r="P496" s="205"/>
      <c r="Q496" s="205">
        <f t="shared" ref="Q496" si="173">L497/L496</f>
        <v>1.0199748818850547</v>
      </c>
      <c r="R496" s="205">
        <f t="shared" ref="R496" si="174">L497/((K495*0.06+J495)*1.18)</f>
        <v>0.76905095459717976</v>
      </c>
      <c r="AB496" s="93"/>
      <c r="AG496" s="93"/>
    </row>
    <row r="497" spans="1:33" s="5" customFormat="1" ht="14.25" customHeight="1" x14ac:dyDescent="0.2">
      <c r="A497" s="162"/>
      <c r="B497" s="162"/>
      <c r="C497" s="162"/>
      <c r="D497" s="208"/>
      <c r="E497" s="208"/>
      <c r="F497" s="103">
        <v>42917</v>
      </c>
      <c r="G497" s="103">
        <v>43100</v>
      </c>
      <c r="H497" s="208"/>
      <c r="I497" s="100"/>
      <c r="J497" s="114"/>
      <c r="K497" s="114"/>
      <c r="L497" s="100">
        <v>170.55</v>
      </c>
      <c r="M497" s="100">
        <v>26.35</v>
      </c>
      <c r="N497" s="100">
        <v>2403.2800000000002</v>
      </c>
      <c r="O497" s="230"/>
      <c r="P497" s="206"/>
      <c r="Q497" s="206"/>
      <c r="R497" s="206"/>
      <c r="AB497" s="93"/>
      <c r="AG497" s="93"/>
    </row>
    <row r="498" spans="1:33" s="5" customFormat="1" ht="14.25" customHeight="1" x14ac:dyDescent="0.2">
      <c r="A498" s="162"/>
      <c r="B498" s="162"/>
      <c r="C498" s="162"/>
      <c r="D498" s="208">
        <v>42720</v>
      </c>
      <c r="E498" s="208" t="s">
        <v>595</v>
      </c>
      <c r="F498" s="103">
        <v>42736</v>
      </c>
      <c r="G498" s="103">
        <v>42916</v>
      </c>
      <c r="H498" s="157"/>
      <c r="I498" s="100">
        <f t="shared" ref="I498:I499" si="175">K498*0.06+J498</f>
        <v>319.74979999999999</v>
      </c>
      <c r="J498" s="100">
        <v>31.94</v>
      </c>
      <c r="K498" s="100">
        <v>4796.83</v>
      </c>
      <c r="L498" s="100"/>
      <c r="M498" s="100"/>
      <c r="N498" s="100"/>
      <c r="O498" s="228" t="s">
        <v>606</v>
      </c>
      <c r="P498" s="205">
        <f t="shared" ref="P498" si="176">(K499*0.06+J499)/(K498*0.06+J498)</f>
        <v>1.0317610831969248</v>
      </c>
      <c r="Q498" s="205"/>
      <c r="R498" s="205"/>
      <c r="AB498" s="93"/>
      <c r="AG498" s="93"/>
    </row>
    <row r="499" spans="1:33" s="5" customFormat="1" ht="14.25" customHeight="1" x14ac:dyDescent="0.2">
      <c r="A499" s="163"/>
      <c r="B499" s="163"/>
      <c r="C499" s="163"/>
      <c r="D499" s="208"/>
      <c r="E499" s="208"/>
      <c r="F499" s="103">
        <v>42917</v>
      </c>
      <c r="G499" s="103">
        <v>43100</v>
      </c>
      <c r="H499" s="158"/>
      <c r="I499" s="100">
        <f t="shared" si="175"/>
        <v>329.90540000000004</v>
      </c>
      <c r="J499" s="100">
        <v>33.229999999999997</v>
      </c>
      <c r="K499" s="100">
        <v>4944.59</v>
      </c>
      <c r="L499" s="100"/>
      <c r="M499" s="100"/>
      <c r="N499" s="100"/>
      <c r="O499" s="230"/>
      <c r="P499" s="206"/>
      <c r="Q499" s="206"/>
      <c r="R499" s="206"/>
      <c r="AB499" s="93"/>
      <c r="AG499" s="93"/>
    </row>
    <row r="500" spans="1:33" s="5" customFormat="1" ht="14.25" customHeight="1" x14ac:dyDescent="0.2">
      <c r="A500" s="180" t="s">
        <v>62</v>
      </c>
      <c r="B500" s="180" t="s">
        <v>183</v>
      </c>
      <c r="C500" s="180" t="s">
        <v>102</v>
      </c>
      <c r="D500" s="227">
        <v>42334</v>
      </c>
      <c r="E500" s="208" t="s">
        <v>543</v>
      </c>
      <c r="F500" s="103">
        <v>42736</v>
      </c>
      <c r="G500" s="103">
        <v>42916</v>
      </c>
      <c r="H500" s="161" t="s">
        <v>819</v>
      </c>
      <c r="I500" s="100">
        <f t="shared" ref="I500:I519" si="177">K500*0.06+J500</f>
        <v>125.80199999999999</v>
      </c>
      <c r="J500" s="100">
        <v>16.350000000000001</v>
      </c>
      <c r="K500" s="100">
        <v>1824.2</v>
      </c>
      <c r="L500" s="100"/>
      <c r="M500" s="100"/>
      <c r="N500" s="100"/>
      <c r="O500" s="207"/>
      <c r="P500" s="205">
        <f t="shared" ref="P500:P518" si="178">(K501*0.06+J501)/(K500*0.06+J500)</f>
        <v>1.0375447131206181</v>
      </c>
      <c r="Q500" s="205"/>
      <c r="R500" s="205"/>
      <c r="AB500" s="93"/>
      <c r="AG500" s="93"/>
    </row>
    <row r="501" spans="1:33" s="5" customFormat="1" ht="14.25" customHeight="1" x14ac:dyDescent="0.2">
      <c r="A501" s="180"/>
      <c r="B501" s="180"/>
      <c r="C501" s="180"/>
      <c r="D501" s="227"/>
      <c r="E501" s="208"/>
      <c r="F501" s="103">
        <v>42917</v>
      </c>
      <c r="G501" s="103">
        <v>43100</v>
      </c>
      <c r="H501" s="163"/>
      <c r="I501" s="100">
        <f t="shared" si="177"/>
        <v>130.52519999999998</v>
      </c>
      <c r="J501" s="100">
        <v>16.53</v>
      </c>
      <c r="K501" s="100">
        <v>1899.92</v>
      </c>
      <c r="L501" s="100"/>
      <c r="M501" s="100"/>
      <c r="N501" s="100"/>
      <c r="O501" s="207"/>
      <c r="P501" s="206"/>
      <c r="Q501" s="206"/>
      <c r="R501" s="206"/>
      <c r="AB501" s="93"/>
      <c r="AG501" s="93"/>
    </row>
    <row r="502" spans="1:33" s="5" customFormat="1" ht="14.25" customHeight="1" x14ac:dyDescent="0.2">
      <c r="A502" s="180"/>
      <c r="B502" s="180"/>
      <c r="C502" s="180"/>
      <c r="D502" s="157">
        <v>42723</v>
      </c>
      <c r="E502" s="208" t="s">
        <v>820</v>
      </c>
      <c r="F502" s="103">
        <v>42736</v>
      </c>
      <c r="G502" s="103">
        <v>42916</v>
      </c>
      <c r="H502" s="208"/>
      <c r="I502" s="100"/>
      <c r="J502" s="100"/>
      <c r="K502" s="100"/>
      <c r="L502" s="100">
        <v>132.08000000000001</v>
      </c>
      <c r="M502" s="100">
        <v>17.170000000000002</v>
      </c>
      <c r="N502" s="100">
        <v>1915.23</v>
      </c>
      <c r="O502" s="207"/>
      <c r="P502" s="205"/>
      <c r="Q502" s="205">
        <f t="shared" ref="Q502:Q522" si="179">L503/L502</f>
        <v>1.0344488188976377</v>
      </c>
      <c r="R502" s="205">
        <f t="shared" ref="R502" si="180">L503/((K501*0.06+J501)*1.18)</f>
        <v>0.88709410591380333</v>
      </c>
      <c r="AB502" s="93"/>
      <c r="AG502" s="93"/>
    </row>
    <row r="503" spans="1:33" s="5" customFormat="1" ht="14.25" customHeight="1" x14ac:dyDescent="0.2">
      <c r="A503" s="180"/>
      <c r="B503" s="180"/>
      <c r="C503" s="180"/>
      <c r="D503" s="158"/>
      <c r="E503" s="208"/>
      <c r="F503" s="103">
        <v>42917</v>
      </c>
      <c r="G503" s="103">
        <v>43100</v>
      </c>
      <c r="H503" s="208"/>
      <c r="I503" s="100"/>
      <c r="J503" s="100"/>
      <c r="K503" s="100"/>
      <c r="L503" s="100">
        <v>136.63</v>
      </c>
      <c r="M503" s="100">
        <v>17.809999999999999</v>
      </c>
      <c r="N503" s="100">
        <v>1980.35</v>
      </c>
      <c r="O503" s="207"/>
      <c r="P503" s="206"/>
      <c r="Q503" s="206"/>
      <c r="R503" s="206"/>
      <c r="AB503" s="93"/>
      <c r="AG503" s="93"/>
    </row>
    <row r="504" spans="1:33" s="5" customFormat="1" ht="14.25" customHeight="1" x14ac:dyDescent="0.2">
      <c r="A504" s="180" t="s">
        <v>62</v>
      </c>
      <c r="B504" s="180" t="s">
        <v>184</v>
      </c>
      <c r="C504" s="180" t="s">
        <v>106</v>
      </c>
      <c r="D504" s="227">
        <v>42327</v>
      </c>
      <c r="E504" s="208" t="s">
        <v>546</v>
      </c>
      <c r="F504" s="103">
        <v>42736</v>
      </c>
      <c r="G504" s="103">
        <v>42916</v>
      </c>
      <c r="H504" s="161" t="s">
        <v>821</v>
      </c>
      <c r="I504" s="100">
        <f t="shared" si="177"/>
        <v>93.720399999999984</v>
      </c>
      <c r="J504" s="100">
        <v>12.52</v>
      </c>
      <c r="K504" s="60">
        <v>1353.34</v>
      </c>
      <c r="L504" s="69"/>
      <c r="M504" s="69"/>
      <c r="N504" s="69"/>
      <c r="O504" s="207"/>
      <c r="P504" s="205">
        <f t="shared" si="178"/>
        <v>1.2744013043051461</v>
      </c>
      <c r="Q504" s="205"/>
      <c r="R504" s="205"/>
      <c r="AB504" s="93"/>
      <c r="AG504" s="93"/>
    </row>
    <row r="505" spans="1:33" s="5" customFormat="1" ht="14.25" customHeight="1" x14ac:dyDescent="0.2">
      <c r="A505" s="180"/>
      <c r="B505" s="180"/>
      <c r="C505" s="180"/>
      <c r="D505" s="227"/>
      <c r="E505" s="208"/>
      <c r="F505" s="103">
        <v>42917</v>
      </c>
      <c r="G505" s="103">
        <v>43100</v>
      </c>
      <c r="H505" s="163"/>
      <c r="I505" s="100">
        <f t="shared" si="177"/>
        <v>119.4374</v>
      </c>
      <c r="J505" s="100">
        <v>22.04</v>
      </c>
      <c r="K505" s="60">
        <v>1623.29</v>
      </c>
      <c r="L505" s="69"/>
      <c r="M505" s="69"/>
      <c r="N505" s="69"/>
      <c r="O505" s="207"/>
      <c r="P505" s="206"/>
      <c r="Q505" s="206"/>
      <c r="R505" s="206"/>
      <c r="AB505" s="93"/>
      <c r="AG505" s="93"/>
    </row>
    <row r="506" spans="1:33" s="5" customFormat="1" ht="14.25" customHeight="1" x14ac:dyDescent="0.2">
      <c r="A506" s="180"/>
      <c r="B506" s="180"/>
      <c r="C506" s="180"/>
      <c r="D506" s="157">
        <v>42723</v>
      </c>
      <c r="E506" s="208" t="s">
        <v>820</v>
      </c>
      <c r="F506" s="103">
        <v>42736</v>
      </c>
      <c r="G506" s="103">
        <v>42916</v>
      </c>
      <c r="H506" s="208"/>
      <c r="I506" s="100"/>
      <c r="J506" s="100"/>
      <c r="K506" s="100"/>
      <c r="L506" s="100">
        <v>82.64</v>
      </c>
      <c r="M506" s="100">
        <v>11.04</v>
      </c>
      <c r="N506" s="100">
        <v>1193.3800000000001</v>
      </c>
      <c r="O506" s="207"/>
      <c r="P506" s="205"/>
      <c r="Q506" s="205">
        <f t="shared" si="179"/>
        <v>1.1500484027105518</v>
      </c>
      <c r="R506" s="205">
        <f t="shared" ref="R506" si="181">L507/((K505*0.06+J505)*1.18)</f>
        <v>0.67434800892648317</v>
      </c>
      <c r="AB506" s="93"/>
      <c r="AG506" s="93"/>
    </row>
    <row r="507" spans="1:33" s="5" customFormat="1" ht="14.25" customHeight="1" x14ac:dyDescent="0.2">
      <c r="A507" s="180"/>
      <c r="B507" s="180"/>
      <c r="C507" s="180"/>
      <c r="D507" s="158"/>
      <c r="E507" s="208"/>
      <c r="F507" s="103">
        <v>42917</v>
      </c>
      <c r="G507" s="103">
        <v>43100</v>
      </c>
      <c r="H507" s="208"/>
      <c r="I507" s="100"/>
      <c r="J507" s="100"/>
      <c r="K507" s="100"/>
      <c r="L507" s="100">
        <v>95.04</v>
      </c>
      <c r="M507" s="100">
        <v>12.7</v>
      </c>
      <c r="N507" s="100">
        <v>1372.39</v>
      </c>
      <c r="O507" s="207"/>
      <c r="P507" s="206"/>
      <c r="Q507" s="206"/>
      <c r="R507" s="206"/>
      <c r="AB507" s="93"/>
      <c r="AG507" s="93"/>
    </row>
    <row r="508" spans="1:33" s="5" customFormat="1" ht="14.25" customHeight="1" x14ac:dyDescent="0.2">
      <c r="A508" s="180" t="s">
        <v>62</v>
      </c>
      <c r="B508" s="180" t="s">
        <v>107</v>
      </c>
      <c r="C508" s="180" t="s">
        <v>461</v>
      </c>
      <c r="D508" s="227">
        <v>42327</v>
      </c>
      <c r="E508" s="208" t="s">
        <v>551</v>
      </c>
      <c r="F508" s="103">
        <v>42736</v>
      </c>
      <c r="G508" s="103">
        <v>42916</v>
      </c>
      <c r="H508" s="161" t="s">
        <v>824</v>
      </c>
      <c r="I508" s="100">
        <f t="shared" si="177"/>
        <v>164.97479999999999</v>
      </c>
      <c r="J508" s="100"/>
      <c r="K508" s="100">
        <v>2749.58</v>
      </c>
      <c r="L508" s="69"/>
      <c r="M508" s="69"/>
      <c r="N508" s="69"/>
      <c r="O508" s="207"/>
      <c r="P508" s="205">
        <f t="shared" si="178"/>
        <v>1.0429301929749271</v>
      </c>
      <c r="Q508" s="205"/>
      <c r="R508" s="205"/>
      <c r="AB508" s="93"/>
      <c r="AG508" s="93"/>
    </row>
    <row r="509" spans="1:33" s="5" customFormat="1" ht="14.25" customHeight="1" x14ac:dyDescent="0.2">
      <c r="A509" s="180"/>
      <c r="B509" s="180"/>
      <c r="C509" s="180"/>
      <c r="D509" s="227"/>
      <c r="E509" s="208"/>
      <c r="F509" s="103">
        <v>42917</v>
      </c>
      <c r="G509" s="103">
        <v>43100</v>
      </c>
      <c r="H509" s="163"/>
      <c r="I509" s="100">
        <f t="shared" si="177"/>
        <v>172.05719999999999</v>
      </c>
      <c r="J509" s="100"/>
      <c r="K509" s="100">
        <v>2867.62</v>
      </c>
      <c r="L509" s="69"/>
      <c r="M509" s="69"/>
      <c r="N509" s="69"/>
      <c r="O509" s="207"/>
      <c r="P509" s="206"/>
      <c r="Q509" s="206"/>
      <c r="R509" s="206"/>
      <c r="AB509" s="93"/>
      <c r="AG509" s="93"/>
    </row>
    <row r="510" spans="1:33" s="5" customFormat="1" ht="14.25" customHeight="1" x14ac:dyDescent="0.2">
      <c r="A510" s="180"/>
      <c r="B510" s="180"/>
      <c r="C510" s="180"/>
      <c r="D510" s="157">
        <v>42723</v>
      </c>
      <c r="E510" s="208" t="s">
        <v>820</v>
      </c>
      <c r="F510" s="103">
        <v>42736</v>
      </c>
      <c r="G510" s="103">
        <v>42916</v>
      </c>
      <c r="H510" s="69"/>
      <c r="I510" s="100"/>
      <c r="J510" s="100"/>
      <c r="K510" s="100"/>
      <c r="L510" s="100">
        <v>139.4</v>
      </c>
      <c r="M510" s="100">
        <v>30.23</v>
      </c>
      <c r="N510" s="100">
        <v>1819.5</v>
      </c>
      <c r="O510" s="203" t="s">
        <v>485</v>
      </c>
      <c r="P510" s="205"/>
      <c r="Q510" s="205">
        <f t="shared" si="179"/>
        <v>1.034002869440459</v>
      </c>
      <c r="R510" s="205">
        <f t="shared" ref="R510" si="182">L511/((K509*0.06+J509)*1.18)</f>
        <v>0.70995309916051963</v>
      </c>
      <c r="AB510" s="93"/>
      <c r="AG510" s="93"/>
    </row>
    <row r="511" spans="1:33" s="5" customFormat="1" ht="14.25" customHeight="1" x14ac:dyDescent="0.2">
      <c r="A511" s="180"/>
      <c r="B511" s="180"/>
      <c r="C511" s="180"/>
      <c r="D511" s="158"/>
      <c r="E511" s="208"/>
      <c r="F511" s="103">
        <v>42917</v>
      </c>
      <c r="G511" s="103">
        <v>43100</v>
      </c>
      <c r="H511" s="69"/>
      <c r="I511" s="100"/>
      <c r="J511" s="100"/>
      <c r="K511" s="100"/>
      <c r="L511" s="100">
        <v>144.13999999999999</v>
      </c>
      <c r="M511" s="100">
        <v>31.32</v>
      </c>
      <c r="N511" s="100">
        <v>1880.33</v>
      </c>
      <c r="O511" s="204"/>
      <c r="P511" s="206"/>
      <c r="Q511" s="206"/>
      <c r="R511" s="206"/>
      <c r="AB511" s="93"/>
      <c r="AG511" s="93"/>
    </row>
    <row r="512" spans="1:33" s="5" customFormat="1" ht="14.25" customHeight="1" x14ac:dyDescent="0.2">
      <c r="A512" s="180" t="s">
        <v>62</v>
      </c>
      <c r="B512" s="180" t="s">
        <v>105</v>
      </c>
      <c r="C512" s="161" t="s">
        <v>462</v>
      </c>
      <c r="D512" s="227">
        <v>42327</v>
      </c>
      <c r="E512" s="208" t="s">
        <v>547</v>
      </c>
      <c r="F512" s="103">
        <v>42736</v>
      </c>
      <c r="G512" s="103">
        <v>42916</v>
      </c>
      <c r="H512" s="208"/>
      <c r="I512" s="100">
        <f t="shared" si="177"/>
        <v>125.90859999999999</v>
      </c>
      <c r="J512" s="100">
        <v>14.77</v>
      </c>
      <c r="K512" s="100">
        <v>1852.31</v>
      </c>
      <c r="L512" s="69"/>
      <c r="M512" s="69"/>
      <c r="N512" s="69"/>
      <c r="O512" s="203"/>
      <c r="P512" s="205">
        <f t="shared" si="178"/>
        <v>1.0445720149378201</v>
      </c>
      <c r="Q512" s="205"/>
      <c r="R512" s="205"/>
      <c r="AB512" s="93"/>
      <c r="AG512" s="93"/>
    </row>
    <row r="513" spans="1:33" s="5" customFormat="1" ht="22.5" customHeight="1" x14ac:dyDescent="0.2">
      <c r="A513" s="180"/>
      <c r="B513" s="180"/>
      <c r="C513" s="162"/>
      <c r="D513" s="227"/>
      <c r="E513" s="208"/>
      <c r="F513" s="103">
        <v>42917</v>
      </c>
      <c r="G513" s="103">
        <v>43100</v>
      </c>
      <c r="H513" s="208"/>
      <c r="I513" s="100">
        <f t="shared" si="177"/>
        <v>131.5206</v>
      </c>
      <c r="J513" s="100">
        <v>15.45</v>
      </c>
      <c r="K513" s="100">
        <v>1934.51</v>
      </c>
      <c r="L513" s="69"/>
      <c r="M513" s="69"/>
      <c r="N513" s="69"/>
      <c r="O513" s="204"/>
      <c r="P513" s="206"/>
      <c r="Q513" s="206"/>
      <c r="R513" s="206"/>
      <c r="AB513" s="93"/>
      <c r="AG513" s="93"/>
    </row>
    <row r="514" spans="1:33" s="5" customFormat="1" ht="14.25" customHeight="1" x14ac:dyDescent="0.2">
      <c r="A514" s="180"/>
      <c r="B514" s="180"/>
      <c r="C514" s="162"/>
      <c r="D514" s="157">
        <v>42723</v>
      </c>
      <c r="E514" s="208" t="s">
        <v>820</v>
      </c>
      <c r="F514" s="103">
        <v>42736</v>
      </c>
      <c r="G514" s="103">
        <v>42916</v>
      </c>
      <c r="H514" s="208"/>
      <c r="I514" s="100"/>
      <c r="J514" s="100"/>
      <c r="K514" s="100"/>
      <c r="L514" s="100">
        <v>64.31</v>
      </c>
      <c r="M514" s="100">
        <v>7.54</v>
      </c>
      <c r="N514" s="100">
        <v>946.04</v>
      </c>
      <c r="O514" s="203"/>
      <c r="P514" s="205"/>
      <c r="Q514" s="205">
        <f t="shared" si="179"/>
        <v>1.1500544238843102</v>
      </c>
      <c r="R514" s="205">
        <f>L515/((K513*0.06+J513)*1.18)</f>
        <v>0.47656386985532995</v>
      </c>
      <c r="AB514" s="93"/>
      <c r="AG514" s="93"/>
    </row>
    <row r="515" spans="1:33" s="5" customFormat="1" ht="14.25" customHeight="1" x14ac:dyDescent="0.2">
      <c r="A515" s="180"/>
      <c r="B515" s="180"/>
      <c r="C515" s="162"/>
      <c r="D515" s="158"/>
      <c r="E515" s="208"/>
      <c r="F515" s="103">
        <v>42917</v>
      </c>
      <c r="G515" s="103">
        <v>43100</v>
      </c>
      <c r="H515" s="208"/>
      <c r="I515" s="100"/>
      <c r="J515" s="100"/>
      <c r="K515" s="100"/>
      <c r="L515" s="100">
        <v>73.959999999999994</v>
      </c>
      <c r="M515" s="100">
        <v>8.68</v>
      </c>
      <c r="N515" s="100">
        <v>1087.95</v>
      </c>
      <c r="O515" s="204"/>
      <c r="P515" s="206"/>
      <c r="Q515" s="206"/>
      <c r="R515" s="206"/>
      <c r="AB515" s="93"/>
      <c r="AG515" s="93"/>
    </row>
    <row r="516" spans="1:33" s="5" customFormat="1" ht="14.25" customHeight="1" x14ac:dyDescent="0.2">
      <c r="A516" s="180"/>
      <c r="B516" s="180"/>
      <c r="C516" s="162"/>
      <c r="D516" s="157">
        <v>42723</v>
      </c>
      <c r="E516" s="208" t="s">
        <v>820</v>
      </c>
      <c r="F516" s="103">
        <v>42736</v>
      </c>
      <c r="G516" s="103">
        <v>42916</v>
      </c>
      <c r="H516" s="208"/>
      <c r="I516" s="100"/>
      <c r="J516" s="100"/>
      <c r="K516" s="100"/>
      <c r="L516" s="100">
        <v>64.31</v>
      </c>
      <c r="M516" s="100">
        <v>19.100000000000001</v>
      </c>
      <c r="N516" s="100">
        <v>753.44</v>
      </c>
      <c r="O516" s="203" t="s">
        <v>485</v>
      </c>
      <c r="P516" s="205"/>
      <c r="Q516" s="205">
        <f t="shared" si="179"/>
        <v>1.1500544238843102</v>
      </c>
      <c r="R516" s="205">
        <f>L517/((K513*0.06+J513)*1.18)</f>
        <v>0.47656386985532995</v>
      </c>
      <c r="AB516" s="93"/>
      <c r="AG516" s="93"/>
    </row>
    <row r="517" spans="1:33" s="5" customFormat="1" ht="14.25" customHeight="1" x14ac:dyDescent="0.2">
      <c r="A517" s="180"/>
      <c r="B517" s="180"/>
      <c r="C517" s="163"/>
      <c r="D517" s="158"/>
      <c r="E517" s="208"/>
      <c r="F517" s="103">
        <v>42917</v>
      </c>
      <c r="G517" s="103">
        <v>43100</v>
      </c>
      <c r="H517" s="208"/>
      <c r="I517" s="100"/>
      <c r="J517" s="100"/>
      <c r="K517" s="100"/>
      <c r="L517" s="100">
        <v>73.959999999999994</v>
      </c>
      <c r="M517" s="100">
        <v>20.99</v>
      </c>
      <c r="N517" s="100">
        <v>882.83</v>
      </c>
      <c r="O517" s="204"/>
      <c r="P517" s="206"/>
      <c r="Q517" s="206"/>
      <c r="R517" s="206"/>
      <c r="AB517" s="93"/>
      <c r="AG517" s="93"/>
    </row>
    <row r="518" spans="1:33" s="5" customFormat="1" ht="14.25" customHeight="1" x14ac:dyDescent="0.2">
      <c r="A518" s="161" t="s">
        <v>62</v>
      </c>
      <c r="B518" s="161" t="s">
        <v>186</v>
      </c>
      <c r="C518" s="161" t="s">
        <v>27</v>
      </c>
      <c r="D518" s="227">
        <v>42334</v>
      </c>
      <c r="E518" s="208" t="s">
        <v>548</v>
      </c>
      <c r="F518" s="103">
        <v>42736</v>
      </c>
      <c r="G518" s="103">
        <v>42916</v>
      </c>
      <c r="H518" s="161" t="s">
        <v>822</v>
      </c>
      <c r="I518" s="100">
        <f t="shared" si="177"/>
        <v>146.15979999999999</v>
      </c>
      <c r="J518" s="100">
        <v>27.22</v>
      </c>
      <c r="K518" s="100">
        <v>1982.33</v>
      </c>
      <c r="L518" s="69"/>
      <c r="M518" s="69"/>
      <c r="N518" s="69"/>
      <c r="O518" s="209"/>
      <c r="P518" s="205">
        <f t="shared" si="178"/>
        <v>1.0090736303689523</v>
      </c>
      <c r="Q518" s="205"/>
      <c r="R518" s="205"/>
      <c r="AB518" s="93"/>
      <c r="AG518" s="93"/>
    </row>
    <row r="519" spans="1:33" s="5" customFormat="1" ht="14.25" customHeight="1" x14ac:dyDescent="0.2">
      <c r="A519" s="162"/>
      <c r="B519" s="162"/>
      <c r="C519" s="162"/>
      <c r="D519" s="227"/>
      <c r="E519" s="208"/>
      <c r="F519" s="103">
        <v>42917</v>
      </c>
      <c r="G519" s="103">
        <v>43100</v>
      </c>
      <c r="H519" s="163"/>
      <c r="I519" s="100">
        <f t="shared" si="177"/>
        <v>147.48599999999999</v>
      </c>
      <c r="J519" s="100">
        <v>28.23</v>
      </c>
      <c r="K519" s="100">
        <v>1987.6</v>
      </c>
      <c r="L519" s="69"/>
      <c r="M519" s="69"/>
      <c r="N519" s="69"/>
      <c r="O519" s="210"/>
      <c r="P519" s="206"/>
      <c r="Q519" s="206"/>
      <c r="R519" s="206"/>
      <c r="AB519" s="93"/>
      <c r="AG519" s="93"/>
    </row>
    <row r="520" spans="1:33" s="5" customFormat="1" ht="14.25" customHeight="1" x14ac:dyDescent="0.2">
      <c r="A520" s="162"/>
      <c r="B520" s="162"/>
      <c r="C520" s="162"/>
      <c r="D520" s="157">
        <v>42723</v>
      </c>
      <c r="E520" s="208" t="s">
        <v>820</v>
      </c>
      <c r="F520" s="103">
        <v>42736</v>
      </c>
      <c r="G520" s="103">
        <v>42916</v>
      </c>
      <c r="H520" s="208"/>
      <c r="I520" s="100"/>
      <c r="J520" s="100"/>
      <c r="K520" s="100"/>
      <c r="L520" s="100">
        <v>142.74</v>
      </c>
      <c r="M520" s="100">
        <v>23.58</v>
      </c>
      <c r="N520" s="100">
        <v>1986.05</v>
      </c>
      <c r="O520" s="209"/>
      <c r="P520" s="205"/>
      <c r="Q520" s="205">
        <f t="shared" si="179"/>
        <v>1.0339778618467144</v>
      </c>
      <c r="R520" s="205">
        <f>L521/((K519*0.06+J519)*1.18)</f>
        <v>0.84805521328424871</v>
      </c>
      <c r="AB520" s="93"/>
      <c r="AG520" s="93"/>
    </row>
    <row r="521" spans="1:33" s="5" customFormat="1" ht="14.25" customHeight="1" x14ac:dyDescent="0.2">
      <c r="A521" s="162"/>
      <c r="B521" s="162"/>
      <c r="C521" s="162"/>
      <c r="D521" s="158"/>
      <c r="E521" s="208"/>
      <c r="F521" s="103">
        <v>42917</v>
      </c>
      <c r="G521" s="103">
        <v>43100</v>
      </c>
      <c r="H521" s="208"/>
      <c r="I521" s="100"/>
      <c r="J521" s="100"/>
      <c r="K521" s="100"/>
      <c r="L521" s="100">
        <v>147.59</v>
      </c>
      <c r="M521" s="100">
        <v>24.38</v>
      </c>
      <c r="N521" s="100">
        <v>2053.58</v>
      </c>
      <c r="O521" s="210"/>
      <c r="P521" s="206"/>
      <c r="Q521" s="206"/>
      <c r="R521" s="206"/>
      <c r="AB521" s="93"/>
      <c r="AG521" s="93"/>
    </row>
    <row r="522" spans="1:33" s="5" customFormat="1" ht="14.25" customHeight="1" x14ac:dyDescent="0.2">
      <c r="A522" s="162"/>
      <c r="B522" s="162"/>
      <c r="C522" s="162"/>
      <c r="D522" s="157">
        <v>42723</v>
      </c>
      <c r="E522" s="208" t="s">
        <v>820</v>
      </c>
      <c r="F522" s="103">
        <v>42736</v>
      </c>
      <c r="G522" s="103">
        <v>42916</v>
      </c>
      <c r="H522" s="208"/>
      <c r="I522" s="100"/>
      <c r="J522" s="100"/>
      <c r="K522" s="100"/>
      <c r="L522" s="100">
        <v>142.74</v>
      </c>
      <c r="M522" s="100">
        <v>32.119999999999997</v>
      </c>
      <c r="N522" s="100">
        <v>1843.67</v>
      </c>
      <c r="O522" s="203" t="s">
        <v>485</v>
      </c>
      <c r="P522" s="205"/>
      <c r="Q522" s="205">
        <f t="shared" si="179"/>
        <v>1.0339778618467144</v>
      </c>
      <c r="R522" s="205">
        <f>L523/((K519*0.06+J519)*1.18)</f>
        <v>0.84805521328424871</v>
      </c>
      <c r="AB522" s="93"/>
      <c r="AG522" s="93"/>
    </row>
    <row r="523" spans="1:33" s="5" customFormat="1" ht="14.25" customHeight="1" x14ac:dyDescent="0.2">
      <c r="A523" s="163"/>
      <c r="B523" s="163"/>
      <c r="C523" s="163"/>
      <c r="D523" s="158"/>
      <c r="E523" s="208"/>
      <c r="F523" s="103">
        <v>42917</v>
      </c>
      <c r="G523" s="103">
        <v>43100</v>
      </c>
      <c r="H523" s="208"/>
      <c r="I523" s="100"/>
      <c r="J523" s="100"/>
      <c r="K523" s="100"/>
      <c r="L523" s="100">
        <v>147.59</v>
      </c>
      <c r="M523" s="100">
        <v>33.31</v>
      </c>
      <c r="N523" s="100">
        <v>1904.67</v>
      </c>
      <c r="O523" s="204"/>
      <c r="P523" s="206"/>
      <c r="Q523" s="206"/>
      <c r="R523" s="206"/>
      <c r="AB523" s="93"/>
      <c r="AG523" s="93"/>
    </row>
    <row r="524" spans="1:33" s="5" customFormat="1" ht="14.25" customHeight="1" x14ac:dyDescent="0.2">
      <c r="A524" s="161" t="s">
        <v>62</v>
      </c>
      <c r="B524" s="161" t="s">
        <v>113</v>
      </c>
      <c r="C524" s="161" t="s">
        <v>502</v>
      </c>
      <c r="D524" s="157">
        <v>42338</v>
      </c>
      <c r="E524" s="157" t="s">
        <v>873</v>
      </c>
      <c r="F524" s="103">
        <v>42736</v>
      </c>
      <c r="G524" s="103">
        <v>42916</v>
      </c>
      <c r="H524" s="161" t="s">
        <v>874</v>
      </c>
      <c r="I524" s="100">
        <f t="shared" ref="I524:I525" si="183">K524*0.06+J524</f>
        <v>196.91119999999998</v>
      </c>
      <c r="J524" s="4">
        <v>28.25</v>
      </c>
      <c r="K524" s="100">
        <v>2811.02</v>
      </c>
      <c r="L524" s="68">
        <f t="shared" ref="L524:L528" si="184">N524*0.06+M524</f>
        <v>0</v>
      </c>
      <c r="M524" s="4"/>
      <c r="N524" s="4"/>
      <c r="O524" s="209"/>
      <c r="P524" s="205">
        <f t="shared" ref="P524" si="185">(K525*0.06+J525)/(K524*0.06+J524)</f>
        <v>1</v>
      </c>
      <c r="Q524" s="205"/>
      <c r="R524" s="205"/>
      <c r="AB524" s="93"/>
      <c r="AG524" s="93"/>
    </row>
    <row r="525" spans="1:33" s="5" customFormat="1" ht="14.25" customHeight="1" x14ac:dyDescent="0.2">
      <c r="A525" s="162"/>
      <c r="B525" s="162"/>
      <c r="C525" s="162"/>
      <c r="D525" s="158"/>
      <c r="E525" s="158"/>
      <c r="F525" s="103">
        <v>42917</v>
      </c>
      <c r="G525" s="103">
        <v>43100</v>
      </c>
      <c r="H525" s="163"/>
      <c r="I525" s="100">
        <f t="shared" si="183"/>
        <v>196.91119999999998</v>
      </c>
      <c r="J525" s="4">
        <v>28.25</v>
      </c>
      <c r="K525" s="100">
        <v>2811.02</v>
      </c>
      <c r="L525" s="68">
        <f t="shared" si="184"/>
        <v>0</v>
      </c>
      <c r="M525" s="4"/>
      <c r="N525" s="4"/>
      <c r="O525" s="210"/>
      <c r="P525" s="206"/>
      <c r="Q525" s="206"/>
      <c r="R525" s="206"/>
      <c r="AB525" s="93"/>
      <c r="AG525" s="93"/>
    </row>
    <row r="526" spans="1:33" s="5" customFormat="1" ht="14.25" customHeight="1" x14ac:dyDescent="0.2">
      <c r="A526" s="162"/>
      <c r="B526" s="162"/>
      <c r="C526" s="162"/>
      <c r="D526" s="157">
        <v>42723</v>
      </c>
      <c r="E526" s="208" t="s">
        <v>820</v>
      </c>
      <c r="F526" s="103">
        <v>42736</v>
      </c>
      <c r="G526" s="103">
        <v>42916</v>
      </c>
      <c r="H526" s="157"/>
      <c r="I526" s="100"/>
      <c r="J526" s="4"/>
      <c r="K526" s="4"/>
      <c r="L526" s="100">
        <f t="shared" ref="L526" si="186">N526*0.06+M526</f>
        <v>124.99</v>
      </c>
      <c r="M526" s="100">
        <v>27.77</v>
      </c>
      <c r="N526" s="100">
        <v>1620.3333333333335</v>
      </c>
      <c r="O526" s="209"/>
      <c r="P526" s="205"/>
      <c r="Q526" s="205">
        <f t="shared" ref="Q526" si="187">L527/L526</f>
        <v>1.0460036802944237</v>
      </c>
      <c r="R526" s="205">
        <f t="shared" ref="R526" si="188">L527/((K525*0.06+J525)*1.18)</f>
        <v>0.56267297223058699</v>
      </c>
      <c r="S526" s="93"/>
      <c r="T526" s="93"/>
      <c r="AB526" s="93"/>
      <c r="AG526" s="93"/>
    </row>
    <row r="527" spans="1:33" s="5" customFormat="1" ht="14.25" customHeight="1" x14ac:dyDescent="0.2">
      <c r="A527" s="162"/>
      <c r="B527" s="162"/>
      <c r="C527" s="162"/>
      <c r="D527" s="158"/>
      <c r="E527" s="208"/>
      <c r="F527" s="103">
        <v>42917</v>
      </c>
      <c r="G527" s="103">
        <v>43100</v>
      </c>
      <c r="H527" s="158"/>
      <c r="I527" s="100"/>
      <c r="J527" s="4"/>
      <c r="K527" s="4"/>
      <c r="L527" s="100">
        <v>130.74</v>
      </c>
      <c r="M527" s="100">
        <v>29.05</v>
      </c>
      <c r="N527" s="100">
        <v>1694.87</v>
      </c>
      <c r="O527" s="210"/>
      <c r="P527" s="206"/>
      <c r="Q527" s="206"/>
      <c r="R527" s="206"/>
      <c r="S527" s="93"/>
      <c r="T527" s="93"/>
      <c r="AB527" s="93"/>
      <c r="AG527" s="93"/>
    </row>
    <row r="528" spans="1:33" s="5" customFormat="1" ht="14.25" customHeight="1" x14ac:dyDescent="0.2">
      <c r="A528" s="162"/>
      <c r="B528" s="162"/>
      <c r="C528" s="162"/>
      <c r="D528" s="157">
        <v>42723</v>
      </c>
      <c r="E528" s="208" t="s">
        <v>820</v>
      </c>
      <c r="F528" s="103">
        <v>42736</v>
      </c>
      <c r="G528" s="103">
        <v>42916</v>
      </c>
      <c r="H528" s="157"/>
      <c r="I528" s="100"/>
      <c r="J528" s="4"/>
      <c r="K528" s="4"/>
      <c r="L528" s="100">
        <f t="shared" si="184"/>
        <v>124.99020000000002</v>
      </c>
      <c r="M528" s="100">
        <v>34.020000000000003</v>
      </c>
      <c r="N528" s="100">
        <v>1516.17</v>
      </c>
      <c r="O528" s="203" t="s">
        <v>875</v>
      </c>
      <c r="P528" s="205"/>
      <c r="Q528" s="205">
        <f>L529/L528</f>
        <v>1.0460020065573141</v>
      </c>
      <c r="R528" s="205">
        <f>L529/((K525*0.06+J525)*1.18)</f>
        <v>0.56267297223058699</v>
      </c>
      <c r="S528" s="93"/>
      <c r="T528" s="93"/>
      <c r="AB528" s="93"/>
      <c r="AG528" s="93"/>
    </row>
    <row r="529" spans="1:33" s="5" customFormat="1" ht="14.25" customHeight="1" x14ac:dyDescent="0.2">
      <c r="A529" s="163"/>
      <c r="B529" s="163"/>
      <c r="C529" s="163"/>
      <c r="D529" s="158"/>
      <c r="E529" s="208"/>
      <c r="F529" s="103">
        <v>42917</v>
      </c>
      <c r="G529" s="103">
        <v>43100</v>
      </c>
      <c r="H529" s="158"/>
      <c r="I529" s="100"/>
      <c r="J529" s="4"/>
      <c r="K529" s="4"/>
      <c r="L529" s="100">
        <f>L527</f>
        <v>130.74</v>
      </c>
      <c r="M529" s="100">
        <v>35.03</v>
      </c>
      <c r="N529" s="100">
        <v>1595.17</v>
      </c>
      <c r="O529" s="204"/>
      <c r="P529" s="206"/>
      <c r="Q529" s="206"/>
      <c r="R529" s="206"/>
      <c r="S529" s="93"/>
      <c r="T529" s="93"/>
      <c r="AB529" s="93"/>
      <c r="AG529" s="93"/>
    </row>
    <row r="530" spans="1:33" s="5" customFormat="1" ht="14.25" customHeight="1" x14ac:dyDescent="0.2">
      <c r="A530" s="180" t="s">
        <v>62</v>
      </c>
      <c r="B530" s="180" t="s">
        <v>187</v>
      </c>
      <c r="C530" s="161" t="s">
        <v>837</v>
      </c>
      <c r="D530" s="157">
        <v>42734</v>
      </c>
      <c r="E530" s="157" t="s">
        <v>838</v>
      </c>
      <c r="F530" s="103">
        <v>42736</v>
      </c>
      <c r="G530" s="103">
        <v>42916</v>
      </c>
      <c r="H530" s="157"/>
      <c r="I530" s="100">
        <f t="shared" ref="I530:I543" si="189">K530*0.06+J530</f>
        <v>205.9402</v>
      </c>
      <c r="J530" s="100">
        <v>24.52</v>
      </c>
      <c r="K530" s="60">
        <v>3023.67</v>
      </c>
      <c r="L530" s="69"/>
      <c r="M530" s="69"/>
      <c r="N530" s="69"/>
      <c r="O530" s="209"/>
      <c r="P530" s="205">
        <f t="shared" ref="P530:P542" si="190">(K531*0.06+J531)/(K530*0.06+J530)</f>
        <v>1.0361949731038429</v>
      </c>
      <c r="Q530" s="205"/>
      <c r="R530" s="205"/>
      <c r="AB530" s="93"/>
      <c r="AG530" s="93"/>
    </row>
    <row r="531" spans="1:33" s="5" customFormat="1" ht="14.25" customHeight="1" x14ac:dyDescent="0.2">
      <c r="A531" s="180"/>
      <c r="B531" s="180"/>
      <c r="C531" s="162"/>
      <c r="D531" s="158"/>
      <c r="E531" s="158"/>
      <c r="F531" s="103">
        <v>42917</v>
      </c>
      <c r="G531" s="103">
        <v>43100</v>
      </c>
      <c r="H531" s="158"/>
      <c r="I531" s="100">
        <f t="shared" si="189"/>
        <v>213.39420000000001</v>
      </c>
      <c r="J531" s="100">
        <v>25.71</v>
      </c>
      <c r="K531" s="60">
        <v>3128.07</v>
      </c>
      <c r="L531" s="69"/>
      <c r="M531" s="69"/>
      <c r="N531" s="69"/>
      <c r="O531" s="210"/>
      <c r="P531" s="206"/>
      <c r="Q531" s="206"/>
      <c r="R531" s="206"/>
      <c r="AB531" s="93"/>
      <c r="AG531" s="93"/>
    </row>
    <row r="532" spans="1:33" s="5" customFormat="1" ht="20.25" customHeight="1" x14ac:dyDescent="0.2">
      <c r="A532" s="180"/>
      <c r="B532" s="180"/>
      <c r="C532" s="162"/>
      <c r="D532" s="157">
        <v>42723</v>
      </c>
      <c r="E532" s="208" t="s">
        <v>820</v>
      </c>
      <c r="F532" s="103">
        <v>42736</v>
      </c>
      <c r="G532" s="103">
        <v>42916</v>
      </c>
      <c r="H532" s="161" t="s">
        <v>839</v>
      </c>
      <c r="I532" s="100"/>
      <c r="J532" s="100"/>
      <c r="K532" s="100"/>
      <c r="L532" s="100">
        <v>148.09630000000001</v>
      </c>
      <c r="M532" s="100">
        <v>14.86</v>
      </c>
      <c r="N532" s="100">
        <v>2319.4699999999998</v>
      </c>
      <c r="O532" s="209"/>
      <c r="P532" s="205"/>
      <c r="Q532" s="205">
        <f t="shared" ref="Q532:Q544" si="191">L533/L532</f>
        <v>1.0399989736408</v>
      </c>
      <c r="R532" s="205">
        <f t="shared" ref="R532" si="192">L533/((K531*0.06+J531)*1.18)</f>
        <v>0.61166340851257228</v>
      </c>
      <c r="AB532" s="93"/>
      <c r="AG532" s="93"/>
    </row>
    <row r="533" spans="1:33" s="5" customFormat="1" ht="19.5" customHeight="1" x14ac:dyDescent="0.2">
      <c r="A533" s="180"/>
      <c r="B533" s="180"/>
      <c r="C533" s="162"/>
      <c r="D533" s="158"/>
      <c r="E533" s="208"/>
      <c r="F533" s="103">
        <v>42917</v>
      </c>
      <c r="G533" s="103">
        <v>43100</v>
      </c>
      <c r="H533" s="163"/>
      <c r="I533" s="100"/>
      <c r="J533" s="100"/>
      <c r="K533" s="100"/>
      <c r="L533" s="100">
        <v>154.02000000000001</v>
      </c>
      <c r="M533" s="100">
        <v>15.36</v>
      </c>
      <c r="N533" s="100">
        <v>2398.33</v>
      </c>
      <c r="O533" s="210"/>
      <c r="P533" s="206"/>
      <c r="Q533" s="206"/>
      <c r="R533" s="206"/>
      <c r="AB533" s="93"/>
      <c r="AG533" s="93"/>
    </row>
    <row r="534" spans="1:33" s="5" customFormat="1" ht="14.25" customHeight="1" x14ac:dyDescent="0.2">
      <c r="A534" s="180" t="s">
        <v>62</v>
      </c>
      <c r="B534" s="180" t="s">
        <v>188</v>
      </c>
      <c r="C534" s="180" t="s">
        <v>116</v>
      </c>
      <c r="D534" s="157">
        <v>42723</v>
      </c>
      <c r="E534" s="157" t="s">
        <v>826</v>
      </c>
      <c r="F534" s="103">
        <v>42736</v>
      </c>
      <c r="G534" s="103">
        <v>42916</v>
      </c>
      <c r="H534" s="157"/>
      <c r="I534" s="100">
        <f t="shared" si="189"/>
        <v>266.56439999999998</v>
      </c>
      <c r="J534" s="100">
        <v>25.71</v>
      </c>
      <c r="K534" s="100">
        <v>4014.24</v>
      </c>
      <c r="L534" s="69"/>
      <c r="M534" s="69"/>
      <c r="N534" s="69"/>
      <c r="O534" s="203" t="s">
        <v>78</v>
      </c>
      <c r="P534" s="205">
        <f t="shared" si="190"/>
        <v>1.2885419058208822</v>
      </c>
      <c r="Q534" s="205"/>
      <c r="R534" s="205"/>
      <c r="AB534" s="93"/>
      <c r="AG534" s="93"/>
    </row>
    <row r="535" spans="1:33" s="5" customFormat="1" ht="14.25" customHeight="1" x14ac:dyDescent="0.2">
      <c r="A535" s="180"/>
      <c r="B535" s="180"/>
      <c r="C535" s="180"/>
      <c r="D535" s="158"/>
      <c r="E535" s="158"/>
      <c r="F535" s="103">
        <v>42917</v>
      </c>
      <c r="G535" s="103">
        <v>43100</v>
      </c>
      <c r="H535" s="158"/>
      <c r="I535" s="100">
        <f t="shared" si="189"/>
        <v>343.47939999999994</v>
      </c>
      <c r="J535" s="100">
        <v>78.34</v>
      </c>
      <c r="K535" s="100">
        <v>4418.99</v>
      </c>
      <c r="L535" s="69"/>
      <c r="M535" s="69"/>
      <c r="N535" s="69"/>
      <c r="O535" s="252"/>
      <c r="P535" s="206"/>
      <c r="Q535" s="206"/>
      <c r="R535" s="206"/>
      <c r="AB535" s="93"/>
      <c r="AG535" s="93"/>
    </row>
    <row r="536" spans="1:33" s="5" customFormat="1" ht="14.25" customHeight="1" x14ac:dyDescent="0.2">
      <c r="A536" s="180"/>
      <c r="B536" s="180"/>
      <c r="C536" s="180"/>
      <c r="D536" s="157">
        <v>42723</v>
      </c>
      <c r="E536" s="208" t="s">
        <v>840</v>
      </c>
      <c r="F536" s="103">
        <v>42736</v>
      </c>
      <c r="G536" s="103">
        <v>42916</v>
      </c>
      <c r="H536" s="157"/>
      <c r="I536" s="100"/>
      <c r="J536" s="100"/>
      <c r="K536" s="100"/>
      <c r="L536" s="100">
        <v>154.30000000000001</v>
      </c>
      <c r="M536" s="100">
        <v>14.88</v>
      </c>
      <c r="N536" s="100">
        <v>2323.6999999999998</v>
      </c>
      <c r="O536" s="209"/>
      <c r="P536" s="205"/>
      <c r="Q536" s="205">
        <f t="shared" si="191"/>
        <v>1.0340246273493194</v>
      </c>
      <c r="R536" s="205">
        <f t="shared" ref="R536" si="193">L537/((K535*0.06+J535)*1.18)</f>
        <v>0.39365348957398816</v>
      </c>
      <c r="AB536" s="93"/>
      <c r="AG536" s="93"/>
    </row>
    <row r="537" spans="1:33" s="5" customFormat="1" ht="14.25" customHeight="1" x14ac:dyDescent="0.2">
      <c r="A537" s="180"/>
      <c r="B537" s="180"/>
      <c r="C537" s="180"/>
      <c r="D537" s="158"/>
      <c r="E537" s="208"/>
      <c r="F537" s="103">
        <v>42917</v>
      </c>
      <c r="G537" s="103">
        <v>43100</v>
      </c>
      <c r="H537" s="158"/>
      <c r="I537" s="100"/>
      <c r="J537" s="100"/>
      <c r="K537" s="100"/>
      <c r="L537" s="100">
        <v>159.55000000000001</v>
      </c>
      <c r="M537" s="100">
        <v>15.39</v>
      </c>
      <c r="N537" s="100">
        <v>2402.71</v>
      </c>
      <c r="O537" s="210"/>
      <c r="P537" s="206"/>
      <c r="Q537" s="206"/>
      <c r="R537" s="206"/>
      <c r="AB537" s="93"/>
      <c r="AG537" s="93"/>
    </row>
    <row r="538" spans="1:33" s="5" customFormat="1" ht="14.25" customHeight="1" x14ac:dyDescent="0.2">
      <c r="A538" s="180" t="s">
        <v>62</v>
      </c>
      <c r="B538" s="180" t="s">
        <v>189</v>
      </c>
      <c r="C538" s="180" t="s">
        <v>116</v>
      </c>
      <c r="D538" s="157">
        <v>42723</v>
      </c>
      <c r="E538" s="157" t="s">
        <v>826</v>
      </c>
      <c r="F538" s="103">
        <v>42736</v>
      </c>
      <c r="G538" s="103">
        <v>42916</v>
      </c>
      <c r="H538" s="157"/>
      <c r="I538" s="100">
        <f t="shared" si="189"/>
        <v>266.56439999999998</v>
      </c>
      <c r="J538" s="100">
        <v>25.71</v>
      </c>
      <c r="K538" s="100">
        <v>4014.24</v>
      </c>
      <c r="L538" s="69"/>
      <c r="M538" s="69"/>
      <c r="N538" s="69"/>
      <c r="O538" s="203" t="s">
        <v>78</v>
      </c>
      <c r="P538" s="205">
        <f t="shared" si="190"/>
        <v>1.2885419058208822</v>
      </c>
      <c r="Q538" s="205"/>
      <c r="R538" s="205"/>
      <c r="AB538" s="93"/>
      <c r="AG538" s="93"/>
    </row>
    <row r="539" spans="1:33" s="5" customFormat="1" ht="14.25" customHeight="1" x14ac:dyDescent="0.2">
      <c r="A539" s="180"/>
      <c r="B539" s="180"/>
      <c r="C539" s="180"/>
      <c r="D539" s="158"/>
      <c r="E539" s="158"/>
      <c r="F539" s="103">
        <v>42917</v>
      </c>
      <c r="G539" s="103">
        <v>43100</v>
      </c>
      <c r="H539" s="158"/>
      <c r="I539" s="100">
        <f t="shared" si="189"/>
        <v>343.47939999999994</v>
      </c>
      <c r="J539" s="100">
        <v>78.34</v>
      </c>
      <c r="K539" s="100">
        <v>4418.99</v>
      </c>
      <c r="L539" s="69"/>
      <c r="M539" s="69"/>
      <c r="N539" s="69"/>
      <c r="O539" s="252"/>
      <c r="P539" s="206"/>
      <c r="Q539" s="206"/>
      <c r="R539" s="206"/>
      <c r="AB539" s="93"/>
      <c r="AG539" s="93"/>
    </row>
    <row r="540" spans="1:33" s="5" customFormat="1" ht="14.25" customHeight="1" x14ac:dyDescent="0.2">
      <c r="A540" s="180"/>
      <c r="B540" s="180"/>
      <c r="C540" s="180"/>
      <c r="D540" s="157">
        <v>42723</v>
      </c>
      <c r="E540" s="208" t="s">
        <v>840</v>
      </c>
      <c r="F540" s="103">
        <v>42736</v>
      </c>
      <c r="G540" s="103">
        <v>42916</v>
      </c>
      <c r="H540" s="157"/>
      <c r="I540" s="100"/>
      <c r="J540" s="100"/>
      <c r="K540" s="100"/>
      <c r="L540" s="100">
        <v>151.34</v>
      </c>
      <c r="M540" s="100">
        <v>14.6</v>
      </c>
      <c r="N540" s="100">
        <v>2279.0700000000002</v>
      </c>
      <c r="O540" s="209"/>
      <c r="P540" s="205"/>
      <c r="Q540" s="205">
        <f t="shared" si="191"/>
        <v>1.0339632615303289</v>
      </c>
      <c r="R540" s="205">
        <f t="shared" ref="R540" si="194">L541/((K539*0.06+J539)*1.18)</f>
        <v>0.38607895987801727</v>
      </c>
      <c r="AB540" s="93"/>
      <c r="AG540" s="93"/>
    </row>
    <row r="541" spans="1:33" s="5" customFormat="1" ht="14.25" customHeight="1" x14ac:dyDescent="0.2">
      <c r="A541" s="180"/>
      <c r="B541" s="180"/>
      <c r="C541" s="180"/>
      <c r="D541" s="158"/>
      <c r="E541" s="208"/>
      <c r="F541" s="103">
        <v>42917</v>
      </c>
      <c r="G541" s="103">
        <v>43100</v>
      </c>
      <c r="H541" s="158"/>
      <c r="I541" s="100"/>
      <c r="J541" s="100"/>
      <c r="K541" s="100"/>
      <c r="L541" s="100">
        <v>156.47999999999999</v>
      </c>
      <c r="M541" s="100">
        <v>15.09</v>
      </c>
      <c r="N541" s="100">
        <v>2356.56</v>
      </c>
      <c r="O541" s="210"/>
      <c r="P541" s="206"/>
      <c r="Q541" s="206"/>
      <c r="R541" s="206"/>
      <c r="AB541" s="93"/>
      <c r="AG541" s="93"/>
    </row>
    <row r="542" spans="1:33" s="10" customFormat="1" ht="14.25" customHeight="1" x14ac:dyDescent="0.2">
      <c r="A542" s="180" t="s">
        <v>62</v>
      </c>
      <c r="B542" s="180" t="s">
        <v>188</v>
      </c>
      <c r="C542" s="180" t="s">
        <v>125</v>
      </c>
      <c r="D542" s="157">
        <v>42710</v>
      </c>
      <c r="E542" s="157" t="s">
        <v>552</v>
      </c>
      <c r="F542" s="103">
        <v>42736</v>
      </c>
      <c r="G542" s="103">
        <v>42916</v>
      </c>
      <c r="H542" s="157"/>
      <c r="I542" s="100">
        <f t="shared" si="189"/>
        <v>204.29999999999998</v>
      </c>
      <c r="J542" s="100">
        <v>75</v>
      </c>
      <c r="K542" s="100">
        <v>2155</v>
      </c>
      <c r="L542" s="69"/>
      <c r="M542" s="69"/>
      <c r="N542" s="69"/>
      <c r="O542" s="209"/>
      <c r="P542" s="205">
        <f t="shared" si="190"/>
        <v>1.0321644640234948</v>
      </c>
      <c r="Q542" s="205"/>
      <c r="R542" s="205"/>
      <c r="AB542" s="94"/>
      <c r="AG542" s="94"/>
    </row>
    <row r="543" spans="1:33" ht="14.25" customHeight="1" x14ac:dyDescent="0.2">
      <c r="A543" s="180"/>
      <c r="B543" s="180"/>
      <c r="C543" s="180"/>
      <c r="D543" s="158"/>
      <c r="E543" s="158"/>
      <c r="F543" s="103">
        <v>42917</v>
      </c>
      <c r="G543" s="103">
        <v>43100</v>
      </c>
      <c r="H543" s="158"/>
      <c r="I543" s="100">
        <f t="shared" si="189"/>
        <v>210.87119999999999</v>
      </c>
      <c r="J543" s="100">
        <v>78</v>
      </c>
      <c r="K543" s="60">
        <v>2214.52</v>
      </c>
      <c r="L543" s="69"/>
      <c r="M543" s="69"/>
      <c r="N543" s="69"/>
      <c r="O543" s="210"/>
      <c r="P543" s="206"/>
      <c r="Q543" s="206"/>
      <c r="R543" s="206"/>
    </row>
    <row r="544" spans="1:33" ht="14.25" customHeight="1" x14ac:dyDescent="0.25">
      <c r="A544" s="180"/>
      <c r="B544" s="180"/>
      <c r="C544" s="180"/>
      <c r="D544" s="157">
        <v>42723</v>
      </c>
      <c r="E544" s="208" t="s">
        <v>820</v>
      </c>
      <c r="F544" s="103">
        <v>42736</v>
      </c>
      <c r="G544" s="103">
        <v>42916</v>
      </c>
      <c r="H544" s="157"/>
      <c r="I544" s="100"/>
      <c r="J544" s="100"/>
      <c r="K544" s="100"/>
      <c r="L544" s="100">
        <v>154.31</v>
      </c>
      <c r="M544" s="100">
        <v>52.07</v>
      </c>
      <c r="N544" s="100">
        <v>1703.92</v>
      </c>
      <c r="O544" s="209"/>
      <c r="P544" s="205"/>
      <c r="Q544" s="205">
        <f t="shared" si="191"/>
        <v>1.0339576177823862</v>
      </c>
      <c r="R544" s="205">
        <f t="shared" ref="R544" si="195">L545/((K543*0.06+J543)*1.18)</f>
        <v>0.64120593237378876</v>
      </c>
    </row>
    <row r="545" spans="1:33" ht="14.25" customHeight="1" x14ac:dyDescent="0.25">
      <c r="A545" s="180"/>
      <c r="B545" s="180"/>
      <c r="C545" s="180"/>
      <c r="D545" s="158"/>
      <c r="E545" s="208"/>
      <c r="F545" s="103">
        <v>42917</v>
      </c>
      <c r="G545" s="103">
        <v>43100</v>
      </c>
      <c r="H545" s="158"/>
      <c r="I545" s="100"/>
      <c r="J545" s="100"/>
      <c r="K545" s="100"/>
      <c r="L545" s="100">
        <v>159.55000000000001</v>
      </c>
      <c r="M545" s="100">
        <v>53.84</v>
      </c>
      <c r="N545" s="100">
        <v>1761.85</v>
      </c>
      <c r="O545" s="210"/>
      <c r="P545" s="206"/>
      <c r="Q545" s="206"/>
      <c r="R545" s="206"/>
    </row>
    <row r="546" spans="1:33" ht="14.25" customHeight="1" x14ac:dyDescent="0.25">
      <c r="A546" s="46">
        <v>10</v>
      </c>
      <c r="B546" s="47" t="s">
        <v>224</v>
      </c>
      <c r="C546" s="8"/>
      <c r="D546" s="22"/>
      <c r="E546" s="22"/>
      <c r="F546" s="8"/>
      <c r="G546" s="8"/>
      <c r="H546" s="8"/>
      <c r="I546" s="66"/>
      <c r="J546" s="8"/>
      <c r="K546" s="8"/>
      <c r="L546" s="8"/>
      <c r="M546" s="8"/>
      <c r="N546" s="9"/>
      <c r="O546" s="65"/>
      <c r="P546" s="114"/>
      <c r="Q546" s="114"/>
      <c r="R546" s="114"/>
    </row>
    <row r="547" spans="1:33" ht="14.25" customHeight="1" x14ac:dyDescent="0.25">
      <c r="A547" s="161" t="s">
        <v>56</v>
      </c>
      <c r="B547" s="161" t="s">
        <v>100</v>
      </c>
      <c r="C547" s="161" t="s">
        <v>604</v>
      </c>
      <c r="D547" s="208">
        <v>42720</v>
      </c>
      <c r="E547" s="208" t="s">
        <v>595</v>
      </c>
      <c r="F547" s="103">
        <v>42736</v>
      </c>
      <c r="G547" s="103">
        <v>42916</v>
      </c>
      <c r="H547" s="208"/>
      <c r="I547" s="100">
        <f>K547*0.06+J547</f>
        <v>181.77</v>
      </c>
      <c r="J547" s="100">
        <v>28.02</v>
      </c>
      <c r="K547" s="100">
        <v>2562.5</v>
      </c>
      <c r="L547" s="114"/>
      <c r="M547" s="100"/>
      <c r="N547" s="100"/>
      <c r="O547" s="228" t="s">
        <v>605</v>
      </c>
      <c r="P547" s="205">
        <f t="shared" ref="P547" si="196">(K548*0.06+J548)/(K547*0.06+J547)</f>
        <v>1.0339329922429443</v>
      </c>
      <c r="Q547" s="205"/>
      <c r="R547" s="205"/>
    </row>
    <row r="548" spans="1:33" ht="14.25" customHeight="1" x14ac:dyDescent="0.25">
      <c r="A548" s="162"/>
      <c r="B548" s="162"/>
      <c r="C548" s="162"/>
      <c r="D548" s="208"/>
      <c r="E548" s="208"/>
      <c r="F548" s="103">
        <v>42917</v>
      </c>
      <c r="G548" s="103">
        <v>43100</v>
      </c>
      <c r="H548" s="208"/>
      <c r="I548" s="100">
        <f t="shared" ref="I548" si="197">K548*0.06+J548</f>
        <v>187.93799999999999</v>
      </c>
      <c r="J548" s="100">
        <v>29.04</v>
      </c>
      <c r="K548" s="100">
        <v>2648.3</v>
      </c>
      <c r="L548" s="114"/>
      <c r="M548" s="100"/>
      <c r="N548" s="100"/>
      <c r="O548" s="229"/>
      <c r="P548" s="206"/>
      <c r="Q548" s="206"/>
      <c r="R548" s="206"/>
    </row>
    <row r="549" spans="1:33" s="5" customFormat="1" ht="14.25" customHeight="1" x14ac:dyDescent="0.2">
      <c r="A549" s="162"/>
      <c r="B549" s="162"/>
      <c r="C549" s="162"/>
      <c r="D549" s="208">
        <v>42723</v>
      </c>
      <c r="E549" s="208" t="s">
        <v>749</v>
      </c>
      <c r="F549" s="103">
        <v>42736</v>
      </c>
      <c r="G549" s="103">
        <v>42916</v>
      </c>
      <c r="H549" s="208"/>
      <c r="I549" s="100"/>
      <c r="J549" s="114"/>
      <c r="K549" s="114"/>
      <c r="L549" s="100">
        <v>167.21</v>
      </c>
      <c r="M549" s="100">
        <v>27.83</v>
      </c>
      <c r="N549" s="100">
        <v>2322.9899999999998</v>
      </c>
      <c r="O549" s="229"/>
      <c r="P549" s="205"/>
      <c r="Q549" s="205">
        <f t="shared" ref="Q549" si="198">L550/L549</f>
        <v>1.0199748818850547</v>
      </c>
      <c r="R549" s="205">
        <f t="shared" ref="R549" si="199">L550/((K548*0.06+J548)*1.18)</f>
        <v>0.76905095459717976</v>
      </c>
      <c r="AB549" s="93"/>
      <c r="AG549" s="93"/>
    </row>
    <row r="550" spans="1:33" s="5" customFormat="1" ht="14.25" customHeight="1" x14ac:dyDescent="0.2">
      <c r="A550" s="162"/>
      <c r="B550" s="162"/>
      <c r="C550" s="162"/>
      <c r="D550" s="208"/>
      <c r="E550" s="208"/>
      <c r="F550" s="103">
        <v>42917</v>
      </c>
      <c r="G550" s="103">
        <v>43100</v>
      </c>
      <c r="H550" s="208"/>
      <c r="I550" s="100"/>
      <c r="J550" s="114"/>
      <c r="K550" s="114"/>
      <c r="L550" s="100">
        <v>170.55</v>
      </c>
      <c r="M550" s="100">
        <v>26.35</v>
      </c>
      <c r="N550" s="100">
        <v>2403.2800000000002</v>
      </c>
      <c r="O550" s="230"/>
      <c r="P550" s="206"/>
      <c r="Q550" s="206"/>
      <c r="R550" s="206"/>
      <c r="AB550" s="93"/>
      <c r="AG550" s="93"/>
    </row>
    <row r="551" spans="1:33" s="5" customFormat="1" ht="14.25" customHeight="1" x14ac:dyDescent="0.2">
      <c r="A551" s="162"/>
      <c r="B551" s="162"/>
      <c r="C551" s="162"/>
      <c r="D551" s="208">
        <v>42720</v>
      </c>
      <c r="E551" s="208" t="s">
        <v>595</v>
      </c>
      <c r="F551" s="103">
        <v>42736</v>
      </c>
      <c r="G551" s="103">
        <v>42916</v>
      </c>
      <c r="H551" s="157"/>
      <c r="I551" s="100">
        <f t="shared" ref="I551:I552" si="200">K551*0.06+J551</f>
        <v>319.74979999999999</v>
      </c>
      <c r="J551" s="100">
        <v>31.94</v>
      </c>
      <c r="K551" s="100">
        <v>4796.83</v>
      </c>
      <c r="L551" s="100"/>
      <c r="M551" s="100"/>
      <c r="N551" s="100"/>
      <c r="O551" s="228" t="s">
        <v>606</v>
      </c>
      <c r="P551" s="205">
        <f t="shared" ref="P551" si="201">(K552*0.06+J552)/(K551*0.06+J551)</f>
        <v>1.0317610831969248</v>
      </c>
      <c r="Q551" s="205"/>
      <c r="R551" s="205"/>
      <c r="AB551" s="93"/>
      <c r="AG551" s="93"/>
    </row>
    <row r="552" spans="1:33" s="5" customFormat="1" ht="14.25" customHeight="1" x14ac:dyDescent="0.2">
      <c r="A552" s="163"/>
      <c r="B552" s="163"/>
      <c r="C552" s="163"/>
      <c r="D552" s="208"/>
      <c r="E552" s="208"/>
      <c r="F552" s="103">
        <v>42917</v>
      </c>
      <c r="G552" s="103">
        <v>43100</v>
      </c>
      <c r="H552" s="158"/>
      <c r="I552" s="100">
        <f t="shared" si="200"/>
        <v>329.90540000000004</v>
      </c>
      <c r="J552" s="100">
        <v>33.229999999999997</v>
      </c>
      <c r="K552" s="100">
        <v>4944.59</v>
      </c>
      <c r="L552" s="100"/>
      <c r="M552" s="100"/>
      <c r="N552" s="100"/>
      <c r="O552" s="230"/>
      <c r="P552" s="206"/>
      <c r="Q552" s="206"/>
      <c r="R552" s="206"/>
      <c r="AB552" s="93"/>
      <c r="AG552" s="93"/>
    </row>
    <row r="553" spans="1:33" s="5" customFormat="1" ht="14.25" customHeight="1" x14ac:dyDescent="0.2">
      <c r="A553" s="161" t="s">
        <v>56</v>
      </c>
      <c r="B553" s="161" t="s">
        <v>307</v>
      </c>
      <c r="C553" s="161" t="s">
        <v>303</v>
      </c>
      <c r="D553" s="216">
        <v>42327</v>
      </c>
      <c r="E553" s="216" t="s">
        <v>616</v>
      </c>
      <c r="F553" s="103">
        <v>42736</v>
      </c>
      <c r="G553" s="103">
        <v>42916</v>
      </c>
      <c r="H553" s="208" t="s">
        <v>861</v>
      </c>
      <c r="I553" s="100">
        <f t="shared" ref="I553:I554" si="202">K553*0.06+J553</f>
        <v>135.58099999999999</v>
      </c>
      <c r="J553" s="60">
        <v>22.85</v>
      </c>
      <c r="K553" s="60">
        <v>1878.85</v>
      </c>
      <c r="L553" s="101"/>
      <c r="M553" s="70"/>
      <c r="N553" s="100"/>
      <c r="O553" s="207"/>
      <c r="P553" s="205">
        <f t="shared" ref="P553" si="203">(K554*0.06+J554)/(K553*0.06+J553)</f>
        <v>1.055885411672727</v>
      </c>
      <c r="Q553" s="205"/>
      <c r="R553" s="205"/>
      <c r="AB553" s="93"/>
      <c r="AG553" s="93"/>
    </row>
    <row r="554" spans="1:33" s="5" customFormat="1" ht="14.25" customHeight="1" x14ac:dyDescent="0.2">
      <c r="A554" s="162"/>
      <c r="B554" s="162"/>
      <c r="C554" s="162"/>
      <c r="D554" s="158"/>
      <c r="E554" s="158"/>
      <c r="F554" s="103">
        <v>42917</v>
      </c>
      <c r="G554" s="103">
        <v>43100</v>
      </c>
      <c r="H554" s="208"/>
      <c r="I554" s="100">
        <f t="shared" si="202"/>
        <v>143.15799999999999</v>
      </c>
      <c r="J554" s="60">
        <v>24.73</v>
      </c>
      <c r="K554" s="100">
        <v>1973.8</v>
      </c>
      <c r="L554" s="101"/>
      <c r="M554" s="70"/>
      <c r="N554" s="100"/>
      <c r="O554" s="207"/>
      <c r="P554" s="206"/>
      <c r="Q554" s="206"/>
      <c r="R554" s="206"/>
      <c r="AB554" s="93"/>
      <c r="AG554" s="93"/>
    </row>
    <row r="555" spans="1:33" s="5" customFormat="1" ht="14.25" customHeight="1" x14ac:dyDescent="0.2">
      <c r="A555" s="162"/>
      <c r="B555" s="162"/>
      <c r="C555" s="162"/>
      <c r="D555" s="157">
        <v>42723</v>
      </c>
      <c r="E555" s="157" t="s">
        <v>847</v>
      </c>
      <c r="F555" s="103">
        <v>42736</v>
      </c>
      <c r="G555" s="103">
        <v>42916</v>
      </c>
      <c r="H555" s="208"/>
      <c r="I555" s="100"/>
      <c r="J555" s="60"/>
      <c r="K555" s="101"/>
      <c r="L555" s="100">
        <v>132.91</v>
      </c>
      <c r="M555" s="100">
        <v>23.83</v>
      </c>
      <c r="N555" s="100">
        <v>1817.98</v>
      </c>
      <c r="O555" s="207"/>
      <c r="P555" s="205"/>
      <c r="Q555" s="205">
        <f t="shared" ref="Q555" si="204">L556/L555</f>
        <v>1.0340079753216462</v>
      </c>
      <c r="R555" s="205">
        <f t="shared" ref="R555" si="205">L556/((K554*0.06+J554)*1.18)</f>
        <v>0.81354937687670459</v>
      </c>
      <c r="AB555" s="93"/>
      <c r="AG555" s="93"/>
    </row>
    <row r="556" spans="1:33" s="5" customFormat="1" ht="14.25" customHeight="1" x14ac:dyDescent="0.2">
      <c r="A556" s="163"/>
      <c r="B556" s="163"/>
      <c r="C556" s="163"/>
      <c r="D556" s="158"/>
      <c r="E556" s="158"/>
      <c r="F556" s="103">
        <v>42917</v>
      </c>
      <c r="G556" s="103">
        <v>43100</v>
      </c>
      <c r="H556" s="208"/>
      <c r="I556" s="100"/>
      <c r="J556" s="101"/>
      <c r="K556" s="101"/>
      <c r="L556" s="100">
        <v>137.43</v>
      </c>
      <c r="M556" s="100">
        <v>24.64</v>
      </c>
      <c r="N556" s="100">
        <v>1879.79</v>
      </c>
      <c r="O556" s="207"/>
      <c r="P556" s="206"/>
      <c r="Q556" s="206"/>
      <c r="R556" s="206"/>
      <c r="AB556" s="93"/>
      <c r="AG556" s="93"/>
    </row>
    <row r="557" spans="1:33" s="5" customFormat="1" ht="51" customHeight="1" x14ac:dyDescent="0.2">
      <c r="A557" s="161" t="s">
        <v>56</v>
      </c>
      <c r="B557" s="161" t="s">
        <v>862</v>
      </c>
      <c r="C557" s="161" t="s">
        <v>620</v>
      </c>
      <c r="D557" s="157">
        <v>42723</v>
      </c>
      <c r="E557" s="157" t="s">
        <v>855</v>
      </c>
      <c r="F557" s="103">
        <v>42736</v>
      </c>
      <c r="G557" s="103">
        <v>42916</v>
      </c>
      <c r="H557" s="208"/>
      <c r="I557" s="100">
        <f>K557*0.06+J557</f>
        <v>205.94619999999998</v>
      </c>
      <c r="J557" s="60">
        <v>43.3</v>
      </c>
      <c r="K557" s="100">
        <v>2710.77</v>
      </c>
      <c r="L557" s="101"/>
      <c r="M557" s="70"/>
      <c r="N557" s="100"/>
      <c r="O557" s="207"/>
      <c r="P557" s="205">
        <f t="shared" ref="P557" si="206">(K558*0.06+J558)/(K557*0.06+J557)</f>
        <v>1.0093228231450739</v>
      </c>
      <c r="Q557" s="205"/>
      <c r="R557" s="205"/>
      <c r="AB557" s="93"/>
      <c r="AG557" s="93"/>
    </row>
    <row r="558" spans="1:33" s="5" customFormat="1" ht="54" customHeight="1" x14ac:dyDescent="0.2">
      <c r="A558" s="162"/>
      <c r="B558" s="162"/>
      <c r="C558" s="162"/>
      <c r="D558" s="158"/>
      <c r="E558" s="158"/>
      <c r="F558" s="103">
        <v>42917</v>
      </c>
      <c r="G558" s="103">
        <v>43100</v>
      </c>
      <c r="H558" s="208"/>
      <c r="I558" s="100">
        <f>K558*0.06+J558</f>
        <v>207.86619999999999</v>
      </c>
      <c r="J558" s="100">
        <v>45.22</v>
      </c>
      <c r="K558" s="60">
        <v>2710.77</v>
      </c>
      <c r="L558" s="101"/>
      <c r="M558" s="70"/>
      <c r="N558" s="100"/>
      <c r="O558" s="207"/>
      <c r="P558" s="206"/>
      <c r="Q558" s="206"/>
      <c r="R558" s="206"/>
      <c r="AB558" s="93"/>
      <c r="AG558" s="93"/>
    </row>
    <row r="559" spans="1:33" s="5" customFormat="1" ht="63" customHeight="1" x14ac:dyDescent="0.2">
      <c r="A559" s="162"/>
      <c r="B559" s="162"/>
      <c r="C559" s="162"/>
      <c r="D559" s="157">
        <v>42723</v>
      </c>
      <c r="E559" s="157" t="s">
        <v>847</v>
      </c>
      <c r="F559" s="103">
        <v>42736</v>
      </c>
      <c r="G559" s="103">
        <v>42916</v>
      </c>
      <c r="H559" s="208"/>
      <c r="I559" s="100"/>
      <c r="J559" s="60"/>
      <c r="K559" s="101"/>
      <c r="L559" s="100">
        <v>126.8</v>
      </c>
      <c r="M559" s="100">
        <v>29.78</v>
      </c>
      <c r="N559" s="100">
        <v>1616.87</v>
      </c>
      <c r="O559" s="207"/>
      <c r="P559" s="205"/>
      <c r="Q559" s="205">
        <f t="shared" ref="Q559" si="207">L560/L559</f>
        <v>1.0339116719242902</v>
      </c>
      <c r="R559" s="205">
        <f t="shared" ref="R559" si="208">L560/((K558*0.06+J558)*1.18)</f>
        <v>0.53448658278861227</v>
      </c>
      <c r="AB559" s="93"/>
      <c r="AG559" s="93"/>
    </row>
    <row r="560" spans="1:33" s="5" customFormat="1" ht="96" customHeight="1" x14ac:dyDescent="0.2">
      <c r="A560" s="163"/>
      <c r="B560" s="163"/>
      <c r="C560" s="163"/>
      <c r="D560" s="158"/>
      <c r="E560" s="158"/>
      <c r="F560" s="103">
        <v>42917</v>
      </c>
      <c r="G560" s="103">
        <v>43100</v>
      </c>
      <c r="H560" s="208"/>
      <c r="I560" s="100"/>
      <c r="J560" s="101"/>
      <c r="K560" s="101"/>
      <c r="L560" s="100">
        <v>131.1</v>
      </c>
      <c r="M560" s="100">
        <v>30.79</v>
      </c>
      <c r="N560" s="100">
        <v>1671.84</v>
      </c>
      <c r="O560" s="207"/>
      <c r="P560" s="206"/>
      <c r="Q560" s="206"/>
      <c r="R560" s="206"/>
      <c r="AB560" s="93"/>
      <c r="AG560" s="93"/>
    </row>
    <row r="561" spans="1:33" s="5" customFormat="1" ht="18" customHeight="1" x14ac:dyDescent="0.2">
      <c r="A561" s="161" t="s">
        <v>56</v>
      </c>
      <c r="B561" s="161" t="s">
        <v>305</v>
      </c>
      <c r="C561" s="161" t="s">
        <v>129</v>
      </c>
      <c r="D561" s="157">
        <v>42338</v>
      </c>
      <c r="E561" s="157" t="s">
        <v>619</v>
      </c>
      <c r="F561" s="103">
        <v>42736</v>
      </c>
      <c r="G561" s="103">
        <v>42916</v>
      </c>
      <c r="H561" s="208" t="s">
        <v>853</v>
      </c>
      <c r="I561" s="100">
        <f>K561*0.06+J561</f>
        <v>175.536</v>
      </c>
      <c r="J561" s="60">
        <v>35.67</v>
      </c>
      <c r="K561" s="100">
        <v>2331.1</v>
      </c>
      <c r="L561" s="101"/>
      <c r="M561" s="70"/>
      <c r="N561" s="100"/>
      <c r="O561" s="225" t="s">
        <v>496</v>
      </c>
      <c r="P561" s="205">
        <f t="shared" ref="P561" si="209">(K562*0.06+J562)/(K561*0.06+J561)</f>
        <v>1.0034181022696198</v>
      </c>
      <c r="Q561" s="205"/>
      <c r="R561" s="205"/>
      <c r="AB561" s="93"/>
      <c r="AG561" s="93"/>
    </row>
    <row r="562" spans="1:33" s="5" customFormat="1" ht="14.25" customHeight="1" x14ac:dyDescent="0.2">
      <c r="A562" s="162"/>
      <c r="B562" s="162"/>
      <c r="C562" s="162"/>
      <c r="D562" s="158"/>
      <c r="E562" s="158"/>
      <c r="F562" s="103">
        <v>42917</v>
      </c>
      <c r="G562" s="103">
        <v>43100</v>
      </c>
      <c r="H562" s="208"/>
      <c r="I562" s="100">
        <f t="shared" ref="I562" si="210">K562*0.06+J562</f>
        <v>176.136</v>
      </c>
      <c r="J562" s="60">
        <v>36.270000000000003</v>
      </c>
      <c r="K562" s="100">
        <v>2331.1</v>
      </c>
      <c r="L562" s="101"/>
      <c r="M562" s="70"/>
      <c r="N562" s="100"/>
      <c r="O562" s="226"/>
      <c r="P562" s="206"/>
      <c r="Q562" s="206"/>
      <c r="R562" s="206"/>
      <c r="AB562" s="93"/>
      <c r="AG562" s="93"/>
    </row>
    <row r="563" spans="1:33" s="5" customFormat="1" ht="14.25" customHeight="1" x14ac:dyDescent="0.2">
      <c r="A563" s="162"/>
      <c r="B563" s="162"/>
      <c r="C563" s="162"/>
      <c r="D563" s="157">
        <v>42723</v>
      </c>
      <c r="E563" s="157" t="s">
        <v>847</v>
      </c>
      <c r="F563" s="103">
        <v>42736</v>
      </c>
      <c r="G563" s="103">
        <v>42916</v>
      </c>
      <c r="H563" s="208"/>
      <c r="I563" s="100"/>
      <c r="J563" s="60"/>
      <c r="K563" s="101"/>
      <c r="L563" s="100">
        <v>126.8</v>
      </c>
      <c r="M563" s="100">
        <v>26.35</v>
      </c>
      <c r="N563" s="100">
        <v>1674.07</v>
      </c>
      <c r="O563" s="225" t="s">
        <v>496</v>
      </c>
      <c r="P563" s="205"/>
      <c r="Q563" s="205">
        <f t="shared" ref="Q563" si="211">L564/L563</f>
        <v>1.0339116719242902</v>
      </c>
      <c r="R563" s="205">
        <f t="shared" ref="R563" si="212">L564/((K562*0.06+J562)*1.18)</f>
        <v>0.63077221530666217</v>
      </c>
      <c r="AB563" s="93"/>
      <c r="AG563" s="93"/>
    </row>
    <row r="564" spans="1:33" s="5" customFormat="1" ht="14.25" customHeight="1" x14ac:dyDescent="0.2">
      <c r="A564" s="163"/>
      <c r="B564" s="163"/>
      <c r="C564" s="163"/>
      <c r="D564" s="158"/>
      <c r="E564" s="158"/>
      <c r="F564" s="103">
        <v>42917</v>
      </c>
      <c r="G564" s="103">
        <v>43100</v>
      </c>
      <c r="H564" s="208"/>
      <c r="I564" s="100"/>
      <c r="J564" s="101"/>
      <c r="K564" s="101"/>
      <c r="L564" s="100">
        <v>131.1</v>
      </c>
      <c r="M564" s="100">
        <v>27.25</v>
      </c>
      <c r="N564" s="100">
        <v>1730.98</v>
      </c>
      <c r="O564" s="226"/>
      <c r="P564" s="206"/>
      <c r="Q564" s="206"/>
      <c r="R564" s="206"/>
      <c r="AB564" s="93"/>
      <c r="AG564" s="93"/>
    </row>
    <row r="565" spans="1:33" s="5" customFormat="1" ht="14.25" customHeight="1" x14ac:dyDescent="0.2">
      <c r="A565" s="161" t="s">
        <v>56</v>
      </c>
      <c r="B565" s="161" t="s">
        <v>323</v>
      </c>
      <c r="C565" s="161" t="s">
        <v>324</v>
      </c>
      <c r="D565" s="157">
        <v>42338</v>
      </c>
      <c r="E565" s="157" t="s">
        <v>618</v>
      </c>
      <c r="F565" s="103">
        <v>42736</v>
      </c>
      <c r="G565" s="103">
        <v>42916</v>
      </c>
      <c r="H565" s="157" t="s">
        <v>851</v>
      </c>
      <c r="I565" s="100">
        <f>K565*0.06+J565</f>
        <v>189.1814</v>
      </c>
      <c r="J565" s="100">
        <v>65</v>
      </c>
      <c r="K565" s="60">
        <v>2069.69</v>
      </c>
      <c r="L565" s="101"/>
      <c r="M565" s="70"/>
      <c r="N565" s="100"/>
      <c r="O565" s="207" t="s">
        <v>600</v>
      </c>
      <c r="P565" s="205">
        <f t="shared" ref="P565" si="213">(K566*0.06+J566)/(K565*0.06+J565)</f>
        <v>1.0113097799255104</v>
      </c>
      <c r="Q565" s="205"/>
      <c r="R565" s="205"/>
      <c r="AB565" s="93"/>
      <c r="AG565" s="93"/>
    </row>
    <row r="566" spans="1:33" s="5" customFormat="1" ht="14.25" customHeight="1" x14ac:dyDescent="0.2">
      <c r="A566" s="162"/>
      <c r="B566" s="162"/>
      <c r="C566" s="162"/>
      <c r="D566" s="216"/>
      <c r="E566" s="216"/>
      <c r="F566" s="103">
        <v>42917</v>
      </c>
      <c r="G566" s="103">
        <v>43100</v>
      </c>
      <c r="H566" s="216"/>
      <c r="I566" s="100">
        <f>K566*0.06+J566</f>
        <v>191.32099999999997</v>
      </c>
      <c r="J566" s="100">
        <v>67.099999999999994</v>
      </c>
      <c r="K566" s="60">
        <v>2070.35</v>
      </c>
      <c r="L566" s="101"/>
      <c r="M566" s="70"/>
      <c r="N566" s="100"/>
      <c r="O566" s="207"/>
      <c r="P566" s="206"/>
      <c r="Q566" s="206"/>
      <c r="R566" s="206"/>
      <c r="AB566" s="93"/>
      <c r="AG566" s="93"/>
    </row>
    <row r="567" spans="1:33" s="5" customFormat="1" ht="14.25" customHeight="1" x14ac:dyDescent="0.2">
      <c r="A567" s="162"/>
      <c r="B567" s="162"/>
      <c r="C567" s="162"/>
      <c r="D567" s="216"/>
      <c r="E567" s="216"/>
      <c r="F567" s="103">
        <v>42736</v>
      </c>
      <c r="G567" s="103">
        <v>42916</v>
      </c>
      <c r="H567" s="216"/>
      <c r="I567" s="100">
        <f>K567*0.06</f>
        <v>124.1814</v>
      </c>
      <c r="J567" s="100" t="s">
        <v>25</v>
      </c>
      <c r="K567" s="60">
        <v>2069.69</v>
      </c>
      <c r="L567" s="101"/>
      <c r="M567" s="70"/>
      <c r="N567" s="100"/>
      <c r="O567" s="207" t="s">
        <v>435</v>
      </c>
      <c r="P567" s="205" t="e">
        <f t="shared" ref="P567" si="214">(K568*0.06+J568)/(K567*0.06+J567)</f>
        <v>#VALUE!</v>
      </c>
      <c r="Q567" s="205"/>
      <c r="R567" s="205"/>
      <c r="AB567" s="93"/>
      <c r="AG567" s="93"/>
    </row>
    <row r="568" spans="1:33" s="5" customFormat="1" ht="14.25" customHeight="1" x14ac:dyDescent="0.2">
      <c r="A568" s="162"/>
      <c r="B568" s="162"/>
      <c r="C568" s="162"/>
      <c r="D568" s="158"/>
      <c r="E568" s="158"/>
      <c r="F568" s="103">
        <v>42917</v>
      </c>
      <c r="G568" s="103">
        <v>43100</v>
      </c>
      <c r="H568" s="158"/>
      <c r="I568" s="100">
        <f>K568*0.06</f>
        <v>124.22099999999999</v>
      </c>
      <c r="J568" s="100" t="s">
        <v>25</v>
      </c>
      <c r="K568" s="60">
        <v>2070.35</v>
      </c>
      <c r="L568" s="101"/>
      <c r="M568" s="70"/>
      <c r="N568" s="100"/>
      <c r="O568" s="207"/>
      <c r="P568" s="206"/>
      <c r="Q568" s="206"/>
      <c r="R568" s="206"/>
      <c r="AB568" s="93"/>
      <c r="AG568" s="93"/>
    </row>
    <row r="569" spans="1:33" s="5" customFormat="1" ht="14.25" customHeight="1" x14ac:dyDescent="0.2">
      <c r="A569" s="162"/>
      <c r="B569" s="162"/>
      <c r="C569" s="162"/>
      <c r="D569" s="157">
        <v>42723</v>
      </c>
      <c r="E569" s="157" t="s">
        <v>847</v>
      </c>
      <c r="F569" s="103">
        <v>42736</v>
      </c>
      <c r="G569" s="103">
        <v>42916</v>
      </c>
      <c r="H569" s="208"/>
      <c r="I569" s="100"/>
      <c r="J569" s="60"/>
      <c r="K569" s="101"/>
      <c r="L569" s="60">
        <v>132.55000000000001</v>
      </c>
      <c r="M569" s="100">
        <v>51.6</v>
      </c>
      <c r="N569" s="60">
        <v>1349.12</v>
      </c>
      <c r="O569" s="207" t="s">
        <v>600</v>
      </c>
      <c r="P569" s="205"/>
      <c r="Q569" s="205">
        <f t="shared" ref="Q569" si="215">L570/L569</f>
        <v>1.03394945303659</v>
      </c>
      <c r="R569" s="205">
        <f t="shared" ref="R569" si="216">L570/((K566*0.06+J566)*1.18)</f>
        <v>0.60706387587672139</v>
      </c>
      <c r="AB569" s="93"/>
      <c r="AG569" s="93"/>
    </row>
    <row r="570" spans="1:33" s="5" customFormat="1" ht="14.25" customHeight="1" x14ac:dyDescent="0.2">
      <c r="A570" s="162"/>
      <c r="B570" s="162"/>
      <c r="C570" s="162"/>
      <c r="D570" s="216"/>
      <c r="E570" s="216"/>
      <c r="F570" s="103">
        <v>42917</v>
      </c>
      <c r="G570" s="103">
        <v>43100</v>
      </c>
      <c r="H570" s="208"/>
      <c r="I570" s="100"/>
      <c r="J570" s="101"/>
      <c r="K570" s="101"/>
      <c r="L570" s="60">
        <v>137.05000000000001</v>
      </c>
      <c r="M570" s="100">
        <v>53.35</v>
      </c>
      <c r="N570" s="60">
        <v>1394.99</v>
      </c>
      <c r="O570" s="207"/>
      <c r="P570" s="206"/>
      <c r="Q570" s="206"/>
      <c r="R570" s="206"/>
      <c r="AB570" s="93"/>
      <c r="AG570" s="93"/>
    </row>
    <row r="571" spans="1:33" s="5" customFormat="1" ht="14.25" customHeight="1" x14ac:dyDescent="0.2">
      <c r="A571" s="162"/>
      <c r="B571" s="162"/>
      <c r="C571" s="162"/>
      <c r="D571" s="216"/>
      <c r="E571" s="216"/>
      <c r="F571" s="103">
        <v>42736</v>
      </c>
      <c r="G571" s="103">
        <v>42916</v>
      </c>
      <c r="H571" s="208"/>
      <c r="I571" s="100"/>
      <c r="J571" s="60"/>
      <c r="K571" s="101"/>
      <c r="L571" s="60">
        <v>132.55000000000001</v>
      </c>
      <c r="M571" s="60">
        <v>29.67</v>
      </c>
      <c r="N571" s="60">
        <v>1714.67</v>
      </c>
      <c r="O571" s="207" t="s">
        <v>435</v>
      </c>
      <c r="P571" s="205"/>
      <c r="Q571" s="205">
        <f t="shared" ref="Q571" si="217">L572/L571</f>
        <v>1.03394945303659</v>
      </c>
      <c r="R571" s="205" t="e">
        <f t="shared" ref="R571" si="218">L572/((K568*0.06+J568)*1.18)</f>
        <v>#VALUE!</v>
      </c>
      <c r="AB571" s="93"/>
      <c r="AG571" s="93"/>
    </row>
    <row r="572" spans="1:33" s="5" customFormat="1" ht="14.25" customHeight="1" x14ac:dyDescent="0.2">
      <c r="A572" s="163"/>
      <c r="B572" s="163"/>
      <c r="C572" s="163"/>
      <c r="D572" s="158"/>
      <c r="E572" s="158"/>
      <c r="F572" s="103">
        <v>42917</v>
      </c>
      <c r="G572" s="103">
        <v>43100</v>
      </c>
      <c r="H572" s="208"/>
      <c r="I572" s="100"/>
      <c r="J572" s="101"/>
      <c r="K572" s="101"/>
      <c r="L572" s="60">
        <v>137.05000000000001</v>
      </c>
      <c r="M572" s="100">
        <v>30.68</v>
      </c>
      <c r="N572" s="60">
        <v>1772.83</v>
      </c>
      <c r="O572" s="207"/>
      <c r="P572" s="206"/>
      <c r="Q572" s="206"/>
      <c r="R572" s="206"/>
      <c r="AB572" s="93"/>
      <c r="AG572" s="93"/>
    </row>
    <row r="573" spans="1:33" s="10" customFormat="1" ht="14.25" customHeight="1" x14ac:dyDescent="0.25">
      <c r="A573" s="161" t="s">
        <v>56</v>
      </c>
      <c r="B573" s="161" t="s">
        <v>321</v>
      </c>
      <c r="C573" s="161" t="s">
        <v>124</v>
      </c>
      <c r="D573" s="157">
        <v>42338</v>
      </c>
      <c r="E573" s="157" t="s">
        <v>622</v>
      </c>
      <c r="F573" s="103">
        <v>42736</v>
      </c>
      <c r="G573" s="103">
        <v>42916</v>
      </c>
      <c r="H573" s="208" t="s">
        <v>848</v>
      </c>
      <c r="I573" s="100">
        <f>K573*0.06+J573</f>
        <v>181.66</v>
      </c>
      <c r="J573" s="100">
        <v>46.96</v>
      </c>
      <c r="K573" s="100">
        <v>2245</v>
      </c>
      <c r="L573" s="101"/>
      <c r="M573" s="70"/>
      <c r="N573" s="100"/>
      <c r="O573" s="207"/>
      <c r="P573" s="205">
        <f t="shared" ref="P573" si="219">(K574*0.06+J574)/(K573*0.06+J573)</f>
        <v>1.0337025211934383</v>
      </c>
      <c r="Q573" s="205"/>
      <c r="R573" s="205"/>
      <c r="AB573" s="94"/>
      <c r="AG573" s="94"/>
    </row>
    <row r="574" spans="1:33" s="5" customFormat="1" ht="14.25" customHeight="1" x14ac:dyDescent="0.2">
      <c r="A574" s="162"/>
      <c r="B574" s="162"/>
      <c r="C574" s="162"/>
      <c r="D574" s="158"/>
      <c r="E574" s="158"/>
      <c r="F574" s="103">
        <v>42917</v>
      </c>
      <c r="G574" s="103">
        <v>43100</v>
      </c>
      <c r="H574" s="208"/>
      <c r="I574" s="100">
        <f>K574*0.06+J574</f>
        <v>187.7824</v>
      </c>
      <c r="J574" s="100">
        <v>48.55</v>
      </c>
      <c r="K574" s="60">
        <v>2320.54</v>
      </c>
      <c r="L574" s="101"/>
      <c r="M574" s="70"/>
      <c r="N574" s="100"/>
      <c r="O574" s="207"/>
      <c r="P574" s="206"/>
      <c r="Q574" s="206"/>
      <c r="R574" s="206"/>
      <c r="AB574" s="93"/>
      <c r="AG574" s="93"/>
    </row>
    <row r="575" spans="1:33" s="5" customFormat="1" ht="14.25" customHeight="1" x14ac:dyDescent="0.2">
      <c r="A575" s="162"/>
      <c r="B575" s="162"/>
      <c r="C575" s="162"/>
      <c r="D575" s="157">
        <v>42723</v>
      </c>
      <c r="E575" s="157" t="s">
        <v>847</v>
      </c>
      <c r="F575" s="103">
        <v>42736</v>
      </c>
      <c r="G575" s="103">
        <v>42916</v>
      </c>
      <c r="H575" s="208"/>
      <c r="I575" s="100"/>
      <c r="J575" s="60"/>
      <c r="K575" s="101"/>
      <c r="L575" s="60">
        <v>167.21</v>
      </c>
      <c r="M575" s="60">
        <v>35.450000000000003</v>
      </c>
      <c r="N575" s="100">
        <v>2196.06</v>
      </c>
      <c r="O575" s="207"/>
      <c r="P575" s="205"/>
      <c r="Q575" s="205">
        <f>L576/L575</f>
        <v>1.0366604868129896</v>
      </c>
      <c r="R575" s="205">
        <f>L576/((K574*0.06+J574)*1.18)</f>
        <v>0.78227941002322787</v>
      </c>
      <c r="AB575" s="93"/>
      <c r="AG575" s="93"/>
    </row>
    <row r="576" spans="1:33" s="5" customFormat="1" ht="14.25" customHeight="1" x14ac:dyDescent="0.2">
      <c r="A576" s="163"/>
      <c r="B576" s="163"/>
      <c r="C576" s="163"/>
      <c r="D576" s="158"/>
      <c r="E576" s="158"/>
      <c r="F576" s="103">
        <v>42917</v>
      </c>
      <c r="G576" s="103">
        <v>43100</v>
      </c>
      <c r="H576" s="208"/>
      <c r="I576" s="100"/>
      <c r="J576" s="101"/>
      <c r="K576" s="101"/>
      <c r="L576" s="60">
        <v>173.34</v>
      </c>
      <c r="M576" s="60">
        <v>36.65</v>
      </c>
      <c r="N576" s="60">
        <v>2278.0500000000002</v>
      </c>
      <c r="O576" s="207"/>
      <c r="P576" s="206"/>
      <c r="Q576" s="206"/>
      <c r="R576" s="206"/>
      <c r="AB576" s="93"/>
      <c r="AG576" s="93"/>
    </row>
    <row r="577" spans="1:33" s="10" customFormat="1" ht="14.25" customHeight="1" x14ac:dyDescent="0.25">
      <c r="A577" s="161" t="s">
        <v>56</v>
      </c>
      <c r="B577" s="161" t="s">
        <v>306</v>
      </c>
      <c r="C577" s="161" t="s">
        <v>458</v>
      </c>
      <c r="D577" s="157">
        <v>42717</v>
      </c>
      <c r="E577" s="157" t="s">
        <v>846</v>
      </c>
      <c r="F577" s="103">
        <v>42736</v>
      </c>
      <c r="G577" s="103">
        <v>42916</v>
      </c>
      <c r="H577" s="208"/>
      <c r="I577" s="100">
        <f>K577*0.06+J577</f>
        <v>215.33199999999999</v>
      </c>
      <c r="J577" s="100">
        <v>46.96</v>
      </c>
      <c r="K577" s="100">
        <v>2806.2</v>
      </c>
      <c r="L577" s="101"/>
      <c r="M577" s="70"/>
      <c r="N577" s="100"/>
      <c r="O577" s="207"/>
      <c r="P577" s="205">
        <f t="shared" ref="P577" si="220">(K578*0.06+J578)/(K577*0.06+J577)</f>
        <v>0.93929002656363214</v>
      </c>
      <c r="Q577" s="205"/>
      <c r="R577" s="205"/>
      <c r="AB577" s="94"/>
      <c r="AG577" s="94"/>
    </row>
    <row r="578" spans="1:33" s="5" customFormat="1" ht="14.25" customHeight="1" x14ac:dyDescent="0.2">
      <c r="A578" s="162"/>
      <c r="B578" s="162"/>
      <c r="C578" s="162"/>
      <c r="D578" s="158"/>
      <c r="E578" s="158"/>
      <c r="F578" s="103">
        <v>42917</v>
      </c>
      <c r="G578" s="103">
        <v>43100</v>
      </c>
      <c r="H578" s="208"/>
      <c r="I578" s="100">
        <f>K578*0.06+J578</f>
        <v>202.25920000000002</v>
      </c>
      <c r="J578" s="100">
        <v>48.55</v>
      </c>
      <c r="K578" s="60">
        <v>2561.8200000000002</v>
      </c>
      <c r="L578" s="101"/>
      <c r="M578" s="70"/>
      <c r="N578" s="100"/>
      <c r="O578" s="207"/>
      <c r="P578" s="206"/>
      <c r="Q578" s="206"/>
      <c r="R578" s="206"/>
      <c r="AB578" s="93"/>
      <c r="AG578" s="93"/>
    </row>
    <row r="579" spans="1:33" s="5" customFormat="1" ht="14.25" customHeight="1" x14ac:dyDescent="0.2">
      <c r="A579" s="162"/>
      <c r="B579" s="162"/>
      <c r="C579" s="162"/>
      <c r="D579" s="157">
        <v>42723</v>
      </c>
      <c r="E579" s="157" t="s">
        <v>847</v>
      </c>
      <c r="F579" s="103">
        <v>42736</v>
      </c>
      <c r="G579" s="103">
        <v>42916</v>
      </c>
      <c r="H579" s="208"/>
      <c r="I579" s="100"/>
      <c r="J579" s="60"/>
      <c r="K579" s="101"/>
      <c r="L579" s="100">
        <v>126.8</v>
      </c>
      <c r="M579" s="60">
        <v>22.91</v>
      </c>
      <c r="N579" s="100">
        <v>1731.45</v>
      </c>
      <c r="O579" s="207"/>
      <c r="P579" s="205"/>
      <c r="Q579" s="205">
        <f>L580/L579</f>
        <v>1.0339905362776027</v>
      </c>
      <c r="R579" s="205">
        <f>L580/((K578*0.06+J578)*1.18)</f>
        <v>0.54934544135211361</v>
      </c>
      <c r="AB579" s="93"/>
      <c r="AG579" s="93"/>
    </row>
    <row r="580" spans="1:33" s="5" customFormat="1" ht="14.25" customHeight="1" x14ac:dyDescent="0.2">
      <c r="A580" s="163"/>
      <c r="B580" s="163"/>
      <c r="C580" s="163"/>
      <c r="D580" s="158"/>
      <c r="E580" s="158"/>
      <c r="F580" s="103">
        <v>42917</v>
      </c>
      <c r="G580" s="103">
        <v>43100</v>
      </c>
      <c r="H580" s="208"/>
      <c r="I580" s="100"/>
      <c r="J580" s="101"/>
      <c r="K580" s="101"/>
      <c r="L580" s="60">
        <v>131.11000000000001</v>
      </c>
      <c r="M580" s="60">
        <v>23.69</v>
      </c>
      <c r="N580" s="60">
        <v>1790.32</v>
      </c>
      <c r="O580" s="207"/>
      <c r="P580" s="206"/>
      <c r="Q580" s="206"/>
      <c r="R580" s="206"/>
      <c r="AB580" s="93"/>
      <c r="AG580" s="93"/>
    </row>
    <row r="581" spans="1:33" s="10" customFormat="1" ht="14.25" customHeight="1" x14ac:dyDescent="0.25">
      <c r="A581" s="161" t="s">
        <v>56</v>
      </c>
      <c r="B581" s="161" t="s">
        <v>883</v>
      </c>
      <c r="C581" s="161" t="s">
        <v>458</v>
      </c>
      <c r="D581" s="157">
        <v>42757</v>
      </c>
      <c r="E581" s="157" t="s">
        <v>885</v>
      </c>
      <c r="F581" s="103">
        <v>42788</v>
      </c>
      <c r="G581" s="103">
        <v>42916</v>
      </c>
      <c r="H581" s="208"/>
      <c r="I581" s="100">
        <f>K581*0.06+J581</f>
        <v>173.4478</v>
      </c>
      <c r="J581" s="100">
        <v>46.96</v>
      </c>
      <c r="K581" s="100">
        <v>2108.13</v>
      </c>
      <c r="L581" s="101"/>
      <c r="M581" s="70"/>
      <c r="N581" s="100"/>
      <c r="O581" s="207"/>
      <c r="P581" s="205">
        <f t="shared" ref="P581" si="221">(K582*0.06+J582)/(K581*0.06+J581)</f>
        <v>1.0091670231620118</v>
      </c>
      <c r="Q581" s="205"/>
      <c r="R581" s="205"/>
      <c r="AB581" s="94"/>
      <c r="AG581" s="94"/>
    </row>
    <row r="582" spans="1:33" s="5" customFormat="1" ht="14.25" customHeight="1" x14ac:dyDescent="0.2">
      <c r="A582" s="162"/>
      <c r="B582" s="162"/>
      <c r="C582" s="162"/>
      <c r="D582" s="158"/>
      <c r="E582" s="158"/>
      <c r="F582" s="103">
        <v>42917</v>
      </c>
      <c r="G582" s="103">
        <v>43100</v>
      </c>
      <c r="H582" s="208"/>
      <c r="I582" s="100">
        <f>K582*0.06+J582</f>
        <v>175.0378</v>
      </c>
      <c r="J582" s="100">
        <v>48.55</v>
      </c>
      <c r="K582" s="100">
        <v>2108.13</v>
      </c>
      <c r="L582" s="101"/>
      <c r="M582" s="70"/>
      <c r="N582" s="100"/>
      <c r="O582" s="207"/>
      <c r="P582" s="206"/>
      <c r="Q582" s="206"/>
      <c r="R582" s="206"/>
      <c r="AB582" s="93"/>
      <c r="AG582" s="93"/>
    </row>
    <row r="583" spans="1:33" s="5" customFormat="1" ht="14.25" customHeight="1" x14ac:dyDescent="0.2">
      <c r="A583" s="162"/>
      <c r="B583" s="162"/>
      <c r="C583" s="162"/>
      <c r="D583" s="157" t="s">
        <v>25</v>
      </c>
      <c r="E583" s="157" t="s">
        <v>25</v>
      </c>
      <c r="F583" s="103">
        <v>42736</v>
      </c>
      <c r="G583" s="103">
        <v>42916</v>
      </c>
      <c r="H583" s="157"/>
      <c r="I583" s="100"/>
      <c r="J583" s="60"/>
      <c r="K583" s="101"/>
      <c r="L583" s="60" t="s">
        <v>25</v>
      </c>
      <c r="M583" s="60" t="s">
        <v>25</v>
      </c>
      <c r="N583" s="60" t="s">
        <v>25</v>
      </c>
      <c r="O583" s="209"/>
      <c r="P583" s="205"/>
      <c r="Q583" s="205" t="e">
        <f>L584/L583</f>
        <v>#VALUE!</v>
      </c>
      <c r="R583" s="205" t="e">
        <f>L584/((K582*0.06+J582)*1.18)</f>
        <v>#VALUE!</v>
      </c>
      <c r="AB583" s="93"/>
      <c r="AG583" s="93"/>
    </row>
    <row r="584" spans="1:33" s="5" customFormat="1" ht="24.75" customHeight="1" x14ac:dyDescent="0.2">
      <c r="A584" s="163"/>
      <c r="B584" s="163"/>
      <c r="C584" s="163"/>
      <c r="D584" s="158"/>
      <c r="E584" s="158"/>
      <c r="F584" s="103">
        <v>42917</v>
      </c>
      <c r="G584" s="103">
        <v>43100</v>
      </c>
      <c r="H584" s="158"/>
      <c r="I584" s="100"/>
      <c r="J584" s="101"/>
      <c r="K584" s="101"/>
      <c r="L584" s="60" t="s">
        <v>25</v>
      </c>
      <c r="M584" s="60" t="s">
        <v>25</v>
      </c>
      <c r="N584" s="60" t="s">
        <v>25</v>
      </c>
      <c r="O584" s="210"/>
      <c r="P584" s="206"/>
      <c r="Q584" s="206"/>
      <c r="R584" s="206"/>
      <c r="AB584" s="93"/>
      <c r="AG584" s="93"/>
    </row>
    <row r="585" spans="1:33" s="5" customFormat="1" ht="42.75" customHeight="1" x14ac:dyDescent="0.2">
      <c r="A585" s="46" t="s">
        <v>225</v>
      </c>
      <c r="B585" s="47" t="s">
        <v>226</v>
      </c>
      <c r="C585" s="8"/>
      <c r="D585" s="8"/>
      <c r="E585" s="8"/>
      <c r="F585" s="8"/>
      <c r="G585" s="8"/>
      <c r="H585" s="8"/>
      <c r="I585" s="66"/>
      <c r="J585" s="8"/>
      <c r="K585" s="8"/>
      <c r="L585" s="8"/>
      <c r="M585" s="8"/>
      <c r="N585" s="9"/>
      <c r="O585" s="65"/>
      <c r="P585" s="69"/>
      <c r="Q585" s="69"/>
      <c r="R585" s="69"/>
      <c r="AB585" s="93"/>
      <c r="AG585" s="93"/>
    </row>
    <row r="586" spans="1:33" s="5" customFormat="1" ht="14.25" customHeight="1" x14ac:dyDescent="0.2">
      <c r="A586" s="161" t="s">
        <v>212</v>
      </c>
      <c r="B586" s="161" t="s">
        <v>213</v>
      </c>
      <c r="C586" s="161" t="s">
        <v>325</v>
      </c>
      <c r="D586" s="157">
        <v>42338</v>
      </c>
      <c r="E586" s="157" t="s">
        <v>521</v>
      </c>
      <c r="F586" s="103">
        <v>42736</v>
      </c>
      <c r="G586" s="103">
        <v>42916</v>
      </c>
      <c r="H586" s="157"/>
      <c r="I586" s="99">
        <f t="shared" ref="I586" si="222">K586*0.06+J586</f>
        <v>97.141599999999983</v>
      </c>
      <c r="J586" s="100">
        <v>27.4</v>
      </c>
      <c r="K586" s="101">
        <v>1162.3599999999999</v>
      </c>
      <c r="L586" s="68">
        <f t="shared" ref="L586:L587" si="223">N586*0.06+M586</f>
        <v>0</v>
      </c>
      <c r="M586" s="70"/>
      <c r="N586" s="112"/>
      <c r="O586" s="209"/>
      <c r="P586" s="205">
        <f t="shared" ref="P586" si="224">(K587*0.06+J587)/(K586*0.06+J586)</f>
        <v>1.0307798100916601</v>
      </c>
      <c r="Q586" s="205"/>
      <c r="R586" s="205"/>
      <c r="AB586" s="93"/>
      <c r="AG586" s="93"/>
    </row>
    <row r="587" spans="1:33" s="5" customFormat="1" ht="24.75" customHeight="1" x14ac:dyDescent="0.2">
      <c r="A587" s="163"/>
      <c r="B587" s="163"/>
      <c r="C587" s="163"/>
      <c r="D587" s="158"/>
      <c r="E587" s="158"/>
      <c r="F587" s="103">
        <v>42917</v>
      </c>
      <c r="G587" s="103">
        <v>43100</v>
      </c>
      <c r="H587" s="158"/>
      <c r="I587" s="99">
        <f>K587*0.06+J587</f>
        <v>100.13159999999999</v>
      </c>
      <c r="J587" s="100">
        <v>30.39</v>
      </c>
      <c r="K587" s="101">
        <v>1162.3599999999999</v>
      </c>
      <c r="L587" s="68">
        <f t="shared" si="223"/>
        <v>0</v>
      </c>
      <c r="M587" s="70"/>
      <c r="N587" s="112"/>
      <c r="O587" s="210"/>
      <c r="P587" s="206"/>
      <c r="Q587" s="206"/>
      <c r="R587" s="206"/>
      <c r="AB587" s="93"/>
      <c r="AG587" s="93"/>
    </row>
    <row r="588" spans="1:33" s="5" customFormat="1" ht="14.25" customHeight="1" x14ac:dyDescent="0.2">
      <c r="A588" s="161" t="s">
        <v>43</v>
      </c>
      <c r="B588" s="161" t="s">
        <v>468</v>
      </c>
      <c r="C588" s="161" t="s">
        <v>27</v>
      </c>
      <c r="D588" s="157">
        <v>42720</v>
      </c>
      <c r="E588" s="157" t="s">
        <v>591</v>
      </c>
      <c r="F588" s="103">
        <v>42736</v>
      </c>
      <c r="G588" s="103">
        <v>42916</v>
      </c>
      <c r="H588" s="157"/>
      <c r="I588" s="99">
        <f t="shared" ref="I588:I589" si="225">K588*0.06+J588</f>
        <v>131.697</v>
      </c>
      <c r="J588" s="101">
        <v>37.71</v>
      </c>
      <c r="K588" s="101">
        <v>1566.45</v>
      </c>
      <c r="L588" s="60" t="s">
        <v>25</v>
      </c>
      <c r="M588" s="60" t="s">
        <v>25</v>
      </c>
      <c r="N588" s="60" t="s">
        <v>25</v>
      </c>
      <c r="O588" s="209"/>
      <c r="P588" s="205">
        <f t="shared" ref="P588" si="226">(K589*0.06+J589)/(K588*0.06+J588)</f>
        <v>1.0359947455143246</v>
      </c>
      <c r="Q588" s="205"/>
      <c r="R588" s="205"/>
      <c r="AB588" s="93"/>
      <c r="AG588" s="93"/>
    </row>
    <row r="589" spans="1:33" s="5" customFormat="1" ht="14.25" customHeight="1" x14ac:dyDescent="0.2">
      <c r="A589" s="162"/>
      <c r="B589" s="162"/>
      <c r="C589" s="162"/>
      <c r="D589" s="158"/>
      <c r="E589" s="158"/>
      <c r="F589" s="103">
        <v>42917</v>
      </c>
      <c r="G589" s="103">
        <v>43100</v>
      </c>
      <c r="H589" s="158"/>
      <c r="I589" s="99">
        <f t="shared" si="225"/>
        <v>136.4374</v>
      </c>
      <c r="J589" s="101">
        <v>39.07</v>
      </c>
      <c r="K589" s="101">
        <v>1622.79</v>
      </c>
      <c r="L589" s="60" t="s">
        <v>25</v>
      </c>
      <c r="M589" s="60" t="s">
        <v>25</v>
      </c>
      <c r="N589" s="60" t="s">
        <v>25</v>
      </c>
      <c r="O589" s="210"/>
      <c r="P589" s="206"/>
      <c r="Q589" s="206"/>
      <c r="R589" s="206"/>
      <c r="AB589" s="93"/>
      <c r="AG589" s="93"/>
    </row>
    <row r="590" spans="1:33" s="5" customFormat="1" ht="14.25" customHeight="1" x14ac:dyDescent="0.2">
      <c r="A590" s="162"/>
      <c r="B590" s="162"/>
      <c r="C590" s="162"/>
      <c r="D590" s="157" t="s">
        <v>25</v>
      </c>
      <c r="E590" s="157" t="s">
        <v>25</v>
      </c>
      <c r="F590" s="103">
        <v>42736</v>
      </c>
      <c r="G590" s="103">
        <v>42916</v>
      </c>
      <c r="H590" s="157"/>
      <c r="I590" s="60" t="s">
        <v>25</v>
      </c>
      <c r="J590" s="60" t="s">
        <v>25</v>
      </c>
      <c r="K590" s="60" t="s">
        <v>25</v>
      </c>
      <c r="L590" s="60" t="s">
        <v>25</v>
      </c>
      <c r="M590" s="60" t="s">
        <v>25</v>
      </c>
      <c r="N590" s="60" t="s">
        <v>25</v>
      </c>
      <c r="O590" s="209"/>
      <c r="P590" s="205"/>
      <c r="Q590" s="205"/>
      <c r="R590" s="205"/>
      <c r="AB590" s="93"/>
      <c r="AG590" s="93"/>
    </row>
    <row r="591" spans="1:33" s="5" customFormat="1" ht="14.25" customHeight="1" x14ac:dyDescent="0.2">
      <c r="A591" s="163"/>
      <c r="B591" s="163"/>
      <c r="C591" s="163"/>
      <c r="D591" s="158"/>
      <c r="E591" s="158"/>
      <c r="F591" s="103">
        <v>42917</v>
      </c>
      <c r="G591" s="103">
        <v>43100</v>
      </c>
      <c r="H591" s="158"/>
      <c r="I591" s="60" t="s">
        <v>25</v>
      </c>
      <c r="J591" s="60" t="s">
        <v>25</v>
      </c>
      <c r="K591" s="60" t="s">
        <v>25</v>
      </c>
      <c r="L591" s="60" t="s">
        <v>25</v>
      </c>
      <c r="M591" s="60" t="s">
        <v>25</v>
      </c>
      <c r="N591" s="60" t="s">
        <v>25</v>
      </c>
      <c r="O591" s="210"/>
      <c r="P591" s="206"/>
      <c r="Q591" s="206"/>
      <c r="R591" s="206"/>
      <c r="AB591" s="93"/>
      <c r="AG591" s="93"/>
    </row>
    <row r="592" spans="1:33" s="5" customFormat="1" ht="14.25" customHeight="1" x14ac:dyDescent="0.2">
      <c r="A592" s="161" t="s">
        <v>43</v>
      </c>
      <c r="B592" s="161" t="s">
        <v>73</v>
      </c>
      <c r="C592" s="161" t="s">
        <v>604</v>
      </c>
      <c r="D592" s="157">
        <v>42720</v>
      </c>
      <c r="E592" s="157" t="s">
        <v>595</v>
      </c>
      <c r="F592" s="103">
        <v>42736</v>
      </c>
      <c r="G592" s="103">
        <v>42916</v>
      </c>
      <c r="H592" s="157"/>
      <c r="I592" s="99">
        <f t="shared" ref="I592:I593" si="227">K592*0.06+J592</f>
        <v>319.74979999999999</v>
      </c>
      <c r="J592" s="100">
        <v>31.94</v>
      </c>
      <c r="K592" s="100">
        <v>4796.83</v>
      </c>
      <c r="L592" s="60" t="s">
        <v>25</v>
      </c>
      <c r="M592" s="60" t="s">
        <v>25</v>
      </c>
      <c r="N592" s="60" t="s">
        <v>25</v>
      </c>
      <c r="O592" s="228" t="s">
        <v>606</v>
      </c>
      <c r="P592" s="205">
        <f t="shared" ref="P592" si="228">(K593*0.06+J593)/(K592*0.06+J592)</f>
        <v>1.0317610831969248</v>
      </c>
      <c r="Q592" s="205"/>
      <c r="R592" s="205"/>
      <c r="AB592" s="93"/>
      <c r="AG592" s="93"/>
    </row>
    <row r="593" spans="1:33" s="5" customFormat="1" ht="14.25" customHeight="1" x14ac:dyDescent="0.2">
      <c r="A593" s="163"/>
      <c r="B593" s="163"/>
      <c r="C593" s="163"/>
      <c r="D593" s="158"/>
      <c r="E593" s="158"/>
      <c r="F593" s="103">
        <v>42917</v>
      </c>
      <c r="G593" s="103">
        <v>43100</v>
      </c>
      <c r="H593" s="158"/>
      <c r="I593" s="99">
        <f t="shared" si="227"/>
        <v>329.90540000000004</v>
      </c>
      <c r="J593" s="100">
        <v>33.229999999999997</v>
      </c>
      <c r="K593" s="100">
        <v>4944.59</v>
      </c>
      <c r="L593" s="60" t="s">
        <v>25</v>
      </c>
      <c r="M593" s="60" t="s">
        <v>25</v>
      </c>
      <c r="N593" s="60" t="s">
        <v>25</v>
      </c>
      <c r="O593" s="230"/>
      <c r="P593" s="206"/>
      <c r="Q593" s="206"/>
      <c r="R593" s="206"/>
      <c r="AB593" s="93"/>
      <c r="AG593" s="93"/>
    </row>
    <row r="594" spans="1:33" s="5" customFormat="1" ht="14.25" customHeight="1" x14ac:dyDescent="0.2">
      <c r="A594" s="161" t="s">
        <v>43</v>
      </c>
      <c r="B594" s="161" t="s">
        <v>73</v>
      </c>
      <c r="C594" s="161" t="s">
        <v>27</v>
      </c>
      <c r="D594" s="157">
        <v>42720</v>
      </c>
      <c r="E594" s="157" t="s">
        <v>618</v>
      </c>
      <c r="F594" s="103">
        <v>42736</v>
      </c>
      <c r="G594" s="103">
        <v>42916</v>
      </c>
      <c r="H594" s="106"/>
      <c r="I594" s="99">
        <f>K594*0.06</f>
        <v>122.57159999999999</v>
      </c>
      <c r="J594" s="100" t="s">
        <v>25</v>
      </c>
      <c r="K594" s="100">
        <v>2042.86</v>
      </c>
      <c r="L594" s="60" t="s">
        <v>25</v>
      </c>
      <c r="M594" s="60" t="s">
        <v>25</v>
      </c>
      <c r="N594" s="60" t="s">
        <v>25</v>
      </c>
      <c r="O594" s="254" t="s">
        <v>881</v>
      </c>
      <c r="P594" s="116">
        <f>(K595*0.06)/(K594*0.06)</f>
        <v>1.0198251470976964</v>
      </c>
      <c r="Q594" s="116"/>
      <c r="R594" s="116"/>
      <c r="AB594" s="93"/>
      <c r="AG594" s="93"/>
    </row>
    <row r="595" spans="1:33" s="5" customFormat="1" ht="14.25" customHeight="1" x14ac:dyDescent="0.2">
      <c r="A595" s="162"/>
      <c r="B595" s="162"/>
      <c r="C595" s="162"/>
      <c r="D595" s="158"/>
      <c r="E595" s="158"/>
      <c r="F595" s="103">
        <v>42917</v>
      </c>
      <c r="G595" s="103">
        <v>43100</v>
      </c>
      <c r="H595" s="106"/>
      <c r="I595" s="99">
        <f>K595*0.06</f>
        <v>125.0016</v>
      </c>
      <c r="J595" s="100" t="s">
        <v>25</v>
      </c>
      <c r="K595" s="100">
        <v>2083.36</v>
      </c>
      <c r="L595" s="60" t="s">
        <v>25</v>
      </c>
      <c r="M595" s="60" t="s">
        <v>25</v>
      </c>
      <c r="N595" s="60" t="s">
        <v>25</v>
      </c>
      <c r="O595" s="224"/>
      <c r="P595" s="116"/>
      <c r="Q595" s="116"/>
      <c r="R595" s="116"/>
      <c r="AB595" s="93"/>
      <c r="AG595" s="93"/>
    </row>
    <row r="596" spans="1:33" s="5" customFormat="1" ht="14.25" customHeight="1" x14ac:dyDescent="0.2">
      <c r="A596" s="162"/>
      <c r="B596" s="162"/>
      <c r="C596" s="162"/>
      <c r="D596" s="157">
        <v>42720</v>
      </c>
      <c r="E596" s="157" t="s">
        <v>618</v>
      </c>
      <c r="F596" s="103">
        <v>42736</v>
      </c>
      <c r="G596" s="103">
        <v>42916</v>
      </c>
      <c r="H596" s="106"/>
      <c r="I596" s="99">
        <f t="shared" ref="I596:I597" si="229">K596*0.06+J596</f>
        <v>160.2816</v>
      </c>
      <c r="J596" s="100">
        <v>37.71</v>
      </c>
      <c r="K596" s="100">
        <v>2042.86</v>
      </c>
      <c r="L596" s="60" t="s">
        <v>25</v>
      </c>
      <c r="M596" s="60" t="s">
        <v>25</v>
      </c>
      <c r="N596" s="60" t="s">
        <v>25</v>
      </c>
      <c r="O596" s="224" t="s">
        <v>880</v>
      </c>
      <c r="P596" s="116"/>
      <c r="Q596" s="116"/>
      <c r="R596" s="116"/>
      <c r="AB596" s="93"/>
      <c r="AG596" s="93"/>
    </row>
    <row r="597" spans="1:33" s="5" customFormat="1" ht="14.25" customHeight="1" x14ac:dyDescent="0.2">
      <c r="A597" s="162"/>
      <c r="B597" s="162"/>
      <c r="C597" s="162"/>
      <c r="D597" s="158"/>
      <c r="E597" s="158"/>
      <c r="F597" s="103">
        <v>42917</v>
      </c>
      <c r="G597" s="103">
        <v>43100</v>
      </c>
      <c r="H597" s="106"/>
      <c r="I597" s="99">
        <f t="shared" si="229"/>
        <v>163.70159999999998</v>
      </c>
      <c r="J597" s="100">
        <v>38.700000000000003</v>
      </c>
      <c r="K597" s="100">
        <v>2083.36</v>
      </c>
      <c r="L597" s="60" t="s">
        <v>25</v>
      </c>
      <c r="M597" s="60" t="s">
        <v>25</v>
      </c>
      <c r="N597" s="60" t="s">
        <v>25</v>
      </c>
      <c r="O597" s="224"/>
      <c r="P597" s="116"/>
      <c r="Q597" s="116"/>
      <c r="R597" s="116"/>
      <c r="AB597" s="93"/>
      <c r="AG597" s="93"/>
    </row>
    <row r="598" spans="1:33" s="5" customFormat="1" ht="34.5" customHeight="1" x14ac:dyDescent="0.2">
      <c r="A598" s="162"/>
      <c r="B598" s="162"/>
      <c r="C598" s="162"/>
      <c r="D598" s="208">
        <v>42723</v>
      </c>
      <c r="E598" s="157" t="s">
        <v>755</v>
      </c>
      <c r="F598" s="103">
        <v>42736</v>
      </c>
      <c r="G598" s="103">
        <v>42916</v>
      </c>
      <c r="H598" s="106"/>
      <c r="I598" s="60" t="s">
        <v>25</v>
      </c>
      <c r="J598" s="60" t="s">
        <v>25</v>
      </c>
      <c r="K598" s="60" t="s">
        <v>25</v>
      </c>
      <c r="L598" s="101">
        <v>144.61000000000001</v>
      </c>
      <c r="M598" s="100">
        <v>34.020000000000003</v>
      </c>
      <c r="N598" s="100">
        <v>1843.12</v>
      </c>
      <c r="O598" s="123"/>
      <c r="P598" s="116"/>
      <c r="Q598" s="116">
        <f t="shared" ref="Q598" si="230">L599/L598</f>
        <v>1.0340225433925729</v>
      </c>
      <c r="R598" s="116">
        <f>L599/((K595*0.06)*1.18)</f>
        <v>1.0137497358677878</v>
      </c>
      <c r="AB598" s="93"/>
      <c r="AG598" s="93"/>
    </row>
    <row r="599" spans="1:33" s="5" customFormat="1" ht="14.25" customHeight="1" x14ac:dyDescent="0.2">
      <c r="A599" s="163"/>
      <c r="B599" s="163"/>
      <c r="C599" s="163"/>
      <c r="D599" s="208"/>
      <c r="E599" s="158"/>
      <c r="F599" s="103">
        <v>42917</v>
      </c>
      <c r="G599" s="103">
        <v>43100</v>
      </c>
      <c r="H599" s="106"/>
      <c r="I599" s="60" t="s">
        <v>25</v>
      </c>
      <c r="J599" s="60" t="s">
        <v>25</v>
      </c>
      <c r="K599" s="60" t="s">
        <v>25</v>
      </c>
      <c r="L599" s="101">
        <v>149.53</v>
      </c>
      <c r="M599" s="100">
        <v>35.35</v>
      </c>
      <c r="N599" s="100">
        <v>1903</v>
      </c>
      <c r="O599" s="123"/>
      <c r="P599" s="116"/>
      <c r="Q599" s="116"/>
      <c r="R599" s="116"/>
      <c r="AB599" s="93"/>
      <c r="AG599" s="93"/>
    </row>
    <row r="600" spans="1:33" s="10" customFormat="1" ht="14.25" customHeight="1" x14ac:dyDescent="0.25">
      <c r="A600" s="161" t="s">
        <v>43</v>
      </c>
      <c r="B600" s="161" t="s">
        <v>73</v>
      </c>
      <c r="C600" s="161" t="s">
        <v>761</v>
      </c>
      <c r="D600" s="157">
        <v>42720</v>
      </c>
      <c r="E600" s="157" t="s">
        <v>618</v>
      </c>
      <c r="F600" s="103">
        <v>42736</v>
      </c>
      <c r="G600" s="103">
        <v>42916</v>
      </c>
      <c r="H600" s="157"/>
      <c r="I600" s="99">
        <f>K600*0.06</f>
        <v>122.57159999999999</v>
      </c>
      <c r="J600" s="101" t="s">
        <v>25</v>
      </c>
      <c r="K600" s="101">
        <v>2042.86</v>
      </c>
      <c r="L600" s="60" t="s">
        <v>25</v>
      </c>
      <c r="M600" s="60" t="s">
        <v>25</v>
      </c>
      <c r="N600" s="60" t="s">
        <v>25</v>
      </c>
      <c r="O600" s="209"/>
      <c r="P600" s="205">
        <f>(K601*0.06)/(K600*0.06)</f>
        <v>1.0198251470976964</v>
      </c>
      <c r="Q600" s="205"/>
      <c r="R600" s="205"/>
      <c r="AB600" s="94"/>
      <c r="AG600" s="94"/>
    </row>
    <row r="601" spans="1:33" ht="14.25" customHeight="1" x14ac:dyDescent="0.25">
      <c r="A601" s="162"/>
      <c r="B601" s="162"/>
      <c r="C601" s="162"/>
      <c r="D601" s="158"/>
      <c r="E601" s="158"/>
      <c r="F601" s="103">
        <v>42917</v>
      </c>
      <c r="G601" s="103">
        <v>43100</v>
      </c>
      <c r="H601" s="158"/>
      <c r="I601" s="99">
        <f>K601*0.06</f>
        <v>125.0016</v>
      </c>
      <c r="J601" s="101" t="s">
        <v>25</v>
      </c>
      <c r="K601" s="101">
        <v>2083.36</v>
      </c>
      <c r="L601" s="60" t="s">
        <v>25</v>
      </c>
      <c r="M601" s="60" t="s">
        <v>25</v>
      </c>
      <c r="N601" s="60" t="s">
        <v>25</v>
      </c>
      <c r="O601" s="210"/>
      <c r="P601" s="206"/>
      <c r="Q601" s="206"/>
      <c r="R601" s="206"/>
    </row>
    <row r="602" spans="1:33" ht="34.5" customHeight="1" x14ac:dyDescent="0.25">
      <c r="A602" s="162"/>
      <c r="B602" s="162"/>
      <c r="C602" s="162"/>
      <c r="D602" s="208">
        <v>42723</v>
      </c>
      <c r="E602" s="157" t="s">
        <v>755</v>
      </c>
      <c r="F602" s="103">
        <v>42736</v>
      </c>
      <c r="G602" s="103">
        <v>42916</v>
      </c>
      <c r="H602" s="157"/>
      <c r="I602" s="60" t="s">
        <v>25</v>
      </c>
      <c r="J602" s="60" t="s">
        <v>25</v>
      </c>
      <c r="K602" s="60" t="s">
        <v>25</v>
      </c>
      <c r="L602" s="101">
        <v>144.61000000000001</v>
      </c>
      <c r="M602" s="100">
        <v>37.71</v>
      </c>
      <c r="N602" s="100">
        <v>1781.67</v>
      </c>
      <c r="O602" s="209"/>
      <c r="P602" s="205"/>
      <c r="Q602" s="205">
        <f t="shared" ref="Q602" si="231">L603/L602</f>
        <v>1.0340225433925729</v>
      </c>
      <c r="R602" s="205">
        <f>L603/((K601*0.06)*1.18)</f>
        <v>1.0137497358677878</v>
      </c>
    </row>
    <row r="603" spans="1:33" ht="14.25" customHeight="1" x14ac:dyDescent="0.25">
      <c r="A603" s="163"/>
      <c r="B603" s="163"/>
      <c r="C603" s="163"/>
      <c r="D603" s="208"/>
      <c r="E603" s="158"/>
      <c r="F603" s="103">
        <v>42917</v>
      </c>
      <c r="G603" s="103">
        <v>43100</v>
      </c>
      <c r="H603" s="158"/>
      <c r="I603" s="60" t="s">
        <v>25</v>
      </c>
      <c r="J603" s="60" t="s">
        <v>25</v>
      </c>
      <c r="K603" s="60" t="s">
        <v>25</v>
      </c>
      <c r="L603" s="101">
        <v>149.53</v>
      </c>
      <c r="M603" s="100">
        <v>39.03</v>
      </c>
      <c r="N603" s="100">
        <v>1841.67</v>
      </c>
      <c r="O603" s="210"/>
      <c r="P603" s="206"/>
      <c r="Q603" s="206"/>
      <c r="R603" s="206"/>
    </row>
    <row r="604" spans="1:33" ht="14.25" customHeight="1" x14ac:dyDescent="0.25">
      <c r="A604" s="46">
        <v>12</v>
      </c>
      <c r="B604" s="47" t="s">
        <v>227</v>
      </c>
      <c r="C604" s="58"/>
      <c r="D604" s="58"/>
      <c r="E604" s="58"/>
      <c r="F604" s="58"/>
      <c r="G604" s="58"/>
      <c r="H604" s="58"/>
      <c r="I604" s="66"/>
      <c r="J604" s="58"/>
      <c r="K604" s="58"/>
      <c r="L604" s="58"/>
      <c r="M604" s="58"/>
      <c r="N604" s="9"/>
      <c r="O604" s="72"/>
      <c r="P604" s="114"/>
      <c r="Q604" s="114"/>
      <c r="R604" s="114"/>
    </row>
    <row r="605" spans="1:33" s="5" customFormat="1" ht="14.25" customHeight="1" x14ac:dyDescent="0.2">
      <c r="A605" s="180" t="s">
        <v>51</v>
      </c>
      <c r="B605" s="180" t="s">
        <v>91</v>
      </c>
      <c r="C605" s="161" t="s">
        <v>604</v>
      </c>
      <c r="D605" s="157">
        <v>42720</v>
      </c>
      <c r="E605" s="157" t="s">
        <v>595</v>
      </c>
      <c r="F605" s="103">
        <v>42736</v>
      </c>
      <c r="G605" s="103">
        <v>42916</v>
      </c>
      <c r="H605" s="157"/>
      <c r="I605" s="99">
        <f>K605*0.06+J605</f>
        <v>234.57</v>
      </c>
      <c r="J605" s="100">
        <v>22.86</v>
      </c>
      <c r="K605" s="100">
        <v>3528.5</v>
      </c>
      <c r="L605" s="60" t="s">
        <v>25</v>
      </c>
      <c r="M605" s="60" t="s">
        <v>25</v>
      </c>
      <c r="N605" s="60" t="s">
        <v>25</v>
      </c>
      <c r="O605" s="209"/>
      <c r="P605" s="205">
        <f t="shared" ref="P605:P629" si="232">(K606*0.06+J606)/(K605*0.06+J605)</f>
        <v>1.033298375751375</v>
      </c>
      <c r="Q605" s="205"/>
      <c r="R605" s="205"/>
      <c r="AB605" s="93"/>
      <c r="AG605" s="93"/>
    </row>
    <row r="606" spans="1:33" s="5" customFormat="1" ht="14.25" customHeight="1" x14ac:dyDescent="0.2">
      <c r="A606" s="180"/>
      <c r="B606" s="180"/>
      <c r="C606" s="162"/>
      <c r="D606" s="158"/>
      <c r="E606" s="158"/>
      <c r="F606" s="103">
        <v>42917</v>
      </c>
      <c r="G606" s="103">
        <v>43100</v>
      </c>
      <c r="H606" s="158"/>
      <c r="I606" s="99">
        <f>K606*0.06+J606</f>
        <v>242.38079999999999</v>
      </c>
      <c r="J606" s="100">
        <v>23.94</v>
      </c>
      <c r="K606" s="100">
        <v>3640.68</v>
      </c>
      <c r="L606" s="60" t="s">
        <v>25</v>
      </c>
      <c r="M606" s="60" t="s">
        <v>25</v>
      </c>
      <c r="N606" s="60" t="s">
        <v>25</v>
      </c>
      <c r="O606" s="210"/>
      <c r="P606" s="206"/>
      <c r="Q606" s="206"/>
      <c r="R606" s="206"/>
      <c r="AB606" s="93"/>
      <c r="AG606" s="93"/>
    </row>
    <row r="607" spans="1:33" s="5" customFormat="1" ht="14.25" customHeight="1" x14ac:dyDescent="0.2">
      <c r="A607" s="180"/>
      <c r="B607" s="180"/>
      <c r="C607" s="162"/>
      <c r="D607" s="208">
        <v>42723</v>
      </c>
      <c r="E607" s="208" t="s">
        <v>749</v>
      </c>
      <c r="F607" s="103">
        <v>42736</v>
      </c>
      <c r="G607" s="103">
        <v>42916</v>
      </c>
      <c r="H607" s="157"/>
      <c r="I607" s="60" t="s">
        <v>25</v>
      </c>
      <c r="J607" s="60" t="s">
        <v>25</v>
      </c>
      <c r="K607" s="60" t="s">
        <v>25</v>
      </c>
      <c r="L607" s="100">
        <v>134.13999999999999</v>
      </c>
      <c r="M607" s="100">
        <v>17.940000000000001</v>
      </c>
      <c r="N607" s="100">
        <v>1936.66</v>
      </c>
      <c r="O607" s="209"/>
      <c r="P607" s="205"/>
      <c r="Q607" s="205">
        <f>L608/L607</f>
        <v>1.0199791262859699</v>
      </c>
      <c r="R607" s="205">
        <f>L608/((K606*0.06+J606)*1.18)</f>
        <v>0.47837597921276304</v>
      </c>
      <c r="AB607" s="93"/>
      <c r="AG607" s="93"/>
    </row>
    <row r="608" spans="1:33" s="5" customFormat="1" ht="14.25" customHeight="1" x14ac:dyDescent="0.2">
      <c r="A608" s="180"/>
      <c r="B608" s="180"/>
      <c r="C608" s="163"/>
      <c r="D608" s="208"/>
      <c r="E608" s="208"/>
      <c r="F608" s="103">
        <v>42917</v>
      </c>
      <c r="G608" s="103">
        <v>43100</v>
      </c>
      <c r="H608" s="158"/>
      <c r="I608" s="60" t="s">
        <v>25</v>
      </c>
      <c r="J608" s="60" t="s">
        <v>25</v>
      </c>
      <c r="K608" s="60" t="s">
        <v>25</v>
      </c>
      <c r="L608" s="100">
        <v>136.82</v>
      </c>
      <c r="M608" s="100">
        <v>13.51</v>
      </c>
      <c r="N608" s="100">
        <v>2055.1</v>
      </c>
      <c r="O608" s="210"/>
      <c r="P608" s="206"/>
      <c r="Q608" s="206"/>
      <c r="R608" s="206"/>
      <c r="AB608" s="93"/>
      <c r="AG608" s="93"/>
    </row>
    <row r="609" spans="1:33" s="5" customFormat="1" ht="14.25" customHeight="1" x14ac:dyDescent="0.2">
      <c r="A609" s="180" t="s">
        <v>51</v>
      </c>
      <c r="B609" s="180" t="s">
        <v>190</v>
      </c>
      <c r="C609" s="161" t="s">
        <v>457</v>
      </c>
      <c r="D609" s="157">
        <v>42723</v>
      </c>
      <c r="E609" s="157" t="s">
        <v>747</v>
      </c>
      <c r="F609" s="103">
        <v>42736</v>
      </c>
      <c r="G609" s="103">
        <v>42916</v>
      </c>
      <c r="H609" s="157"/>
      <c r="I609" s="99">
        <f>K609*0.06+J609</f>
        <v>150.50639999999999</v>
      </c>
      <c r="J609" s="60">
        <v>36.06</v>
      </c>
      <c r="K609" s="60">
        <v>1907.44</v>
      </c>
      <c r="L609" s="60" t="s">
        <v>25</v>
      </c>
      <c r="M609" s="60" t="s">
        <v>25</v>
      </c>
      <c r="N609" s="60" t="s">
        <v>25</v>
      </c>
      <c r="O609" s="209"/>
      <c r="P609" s="205">
        <f t="shared" si="232"/>
        <v>1.0269702816624409</v>
      </c>
      <c r="Q609" s="205"/>
      <c r="R609" s="205"/>
      <c r="AB609" s="93"/>
      <c r="AG609" s="93"/>
    </row>
    <row r="610" spans="1:33" s="5" customFormat="1" ht="14.25" customHeight="1" x14ac:dyDescent="0.2">
      <c r="A610" s="180"/>
      <c r="B610" s="180"/>
      <c r="C610" s="162"/>
      <c r="D610" s="158"/>
      <c r="E610" s="158"/>
      <c r="F610" s="103">
        <v>42917</v>
      </c>
      <c r="G610" s="103">
        <v>43100</v>
      </c>
      <c r="H610" s="158"/>
      <c r="I610" s="99">
        <f t="shared" ref="I610" si="233">K610*0.06+J610</f>
        <v>154.56559999999999</v>
      </c>
      <c r="J610" s="60">
        <v>37.28</v>
      </c>
      <c r="K610" s="60">
        <v>1954.76</v>
      </c>
      <c r="L610" s="60" t="s">
        <v>25</v>
      </c>
      <c r="M610" s="60" t="s">
        <v>25</v>
      </c>
      <c r="N610" s="60" t="s">
        <v>25</v>
      </c>
      <c r="O610" s="210"/>
      <c r="P610" s="206"/>
      <c r="Q610" s="206"/>
      <c r="R610" s="206"/>
      <c r="AB610" s="93"/>
      <c r="AG610" s="93"/>
    </row>
    <row r="611" spans="1:33" s="5" customFormat="1" ht="14.25" customHeight="1" x14ac:dyDescent="0.2">
      <c r="A611" s="180"/>
      <c r="B611" s="180"/>
      <c r="C611" s="162"/>
      <c r="D611" s="157">
        <v>42723</v>
      </c>
      <c r="E611" s="157" t="s">
        <v>748</v>
      </c>
      <c r="F611" s="103">
        <v>42736</v>
      </c>
      <c r="G611" s="103">
        <v>42916</v>
      </c>
      <c r="H611" s="157"/>
      <c r="I611" s="60" t="s">
        <v>25</v>
      </c>
      <c r="J611" s="60" t="s">
        <v>25</v>
      </c>
      <c r="K611" s="60" t="s">
        <v>25</v>
      </c>
      <c r="L611" s="100">
        <v>85.48</v>
      </c>
      <c r="M611" s="100">
        <v>20.85</v>
      </c>
      <c r="N611" s="100">
        <v>1077.0999999999999</v>
      </c>
      <c r="O611" s="209"/>
      <c r="P611" s="205"/>
      <c r="Q611" s="205">
        <f t="shared" ref="Q611" si="234">L612/L611</f>
        <v>1.0340430510060832</v>
      </c>
      <c r="R611" s="205">
        <f t="shared" ref="R611" si="235">L612/((K610*0.06+J610)*1.18)</f>
        <v>0.48462775456516172</v>
      </c>
      <c r="AB611" s="93"/>
      <c r="AG611" s="93"/>
    </row>
    <row r="612" spans="1:33" s="5" customFormat="1" ht="14.25" customHeight="1" x14ac:dyDescent="0.2">
      <c r="A612" s="180"/>
      <c r="B612" s="180"/>
      <c r="C612" s="163"/>
      <c r="D612" s="158"/>
      <c r="E612" s="158"/>
      <c r="F612" s="103">
        <v>42917</v>
      </c>
      <c r="G612" s="103">
        <v>43100</v>
      </c>
      <c r="H612" s="158"/>
      <c r="I612" s="60" t="s">
        <v>25</v>
      </c>
      <c r="J612" s="60" t="s">
        <v>25</v>
      </c>
      <c r="K612" s="60" t="s">
        <v>25</v>
      </c>
      <c r="L612" s="100">
        <v>88.39</v>
      </c>
      <c r="M612" s="100">
        <v>21.32</v>
      </c>
      <c r="N612" s="100">
        <v>1117.8499999999999</v>
      </c>
      <c r="O612" s="210"/>
      <c r="P612" s="206"/>
      <c r="Q612" s="206"/>
      <c r="R612" s="206"/>
      <c r="AB612" s="93"/>
      <c r="AG612" s="93"/>
    </row>
    <row r="613" spans="1:33" s="5" customFormat="1" ht="14.25" customHeight="1" x14ac:dyDescent="0.2">
      <c r="A613" s="180" t="s">
        <v>51</v>
      </c>
      <c r="B613" s="180" t="s">
        <v>91</v>
      </c>
      <c r="C613" s="161" t="s">
        <v>457</v>
      </c>
      <c r="D613" s="157">
        <v>42723</v>
      </c>
      <c r="E613" s="157" t="s">
        <v>747</v>
      </c>
      <c r="F613" s="103">
        <v>42736</v>
      </c>
      <c r="G613" s="103">
        <v>42916</v>
      </c>
      <c r="H613" s="157"/>
      <c r="I613" s="99">
        <f>K613*0.06+J613</f>
        <v>150.50639999999999</v>
      </c>
      <c r="J613" s="60">
        <v>36.06</v>
      </c>
      <c r="K613" s="60">
        <v>1907.44</v>
      </c>
      <c r="L613" s="60" t="s">
        <v>25</v>
      </c>
      <c r="M613" s="60" t="s">
        <v>25</v>
      </c>
      <c r="N613" s="60" t="s">
        <v>25</v>
      </c>
      <c r="O613" s="209"/>
      <c r="P613" s="205">
        <f t="shared" si="232"/>
        <v>1.0269702816624409</v>
      </c>
      <c r="Q613" s="205"/>
      <c r="R613" s="205"/>
      <c r="AB613" s="93"/>
      <c r="AG613" s="93"/>
    </row>
    <row r="614" spans="1:33" s="5" customFormat="1" ht="14.25" customHeight="1" x14ac:dyDescent="0.2">
      <c r="A614" s="180"/>
      <c r="B614" s="180"/>
      <c r="C614" s="162"/>
      <c r="D614" s="158"/>
      <c r="E614" s="158"/>
      <c r="F614" s="103">
        <v>42917</v>
      </c>
      <c r="G614" s="103">
        <v>43100</v>
      </c>
      <c r="H614" s="158"/>
      <c r="I614" s="99">
        <f t="shared" ref="I614" si="236">K614*0.06+J614</f>
        <v>154.56559999999999</v>
      </c>
      <c r="J614" s="60">
        <v>37.28</v>
      </c>
      <c r="K614" s="60">
        <v>1954.76</v>
      </c>
      <c r="L614" s="60" t="s">
        <v>25</v>
      </c>
      <c r="M614" s="60" t="s">
        <v>25</v>
      </c>
      <c r="N614" s="60" t="s">
        <v>25</v>
      </c>
      <c r="O614" s="210"/>
      <c r="P614" s="206"/>
      <c r="Q614" s="206"/>
      <c r="R614" s="206"/>
      <c r="AB614" s="93"/>
      <c r="AG614" s="93"/>
    </row>
    <row r="615" spans="1:33" s="5" customFormat="1" ht="14.25" customHeight="1" x14ac:dyDescent="0.2">
      <c r="A615" s="180"/>
      <c r="B615" s="180"/>
      <c r="C615" s="162"/>
      <c r="D615" s="157">
        <v>42723</v>
      </c>
      <c r="E615" s="157" t="s">
        <v>748</v>
      </c>
      <c r="F615" s="103">
        <v>42736</v>
      </c>
      <c r="G615" s="103">
        <v>42916</v>
      </c>
      <c r="H615" s="157"/>
      <c r="I615" s="60" t="s">
        <v>25</v>
      </c>
      <c r="J615" s="60" t="s">
        <v>25</v>
      </c>
      <c r="K615" s="60" t="s">
        <v>25</v>
      </c>
      <c r="L615" s="100">
        <v>128.82</v>
      </c>
      <c r="M615" s="100">
        <v>31.43</v>
      </c>
      <c r="N615" s="100">
        <v>1623.21</v>
      </c>
      <c r="O615" s="209"/>
      <c r="P615" s="205"/>
      <c r="Q615" s="205">
        <f t="shared" ref="Q615" si="237">L616/L615</f>
        <v>1.0340009315323708</v>
      </c>
      <c r="R615" s="205">
        <f t="shared" ref="R615" si="238">L616/((K614*0.06+J614)*1.18)</f>
        <v>0.73031357515646045</v>
      </c>
      <c r="AB615" s="93"/>
      <c r="AG615" s="93"/>
    </row>
    <row r="616" spans="1:33" s="5" customFormat="1" ht="14.25" customHeight="1" x14ac:dyDescent="0.2">
      <c r="A616" s="180"/>
      <c r="B616" s="180"/>
      <c r="C616" s="163"/>
      <c r="D616" s="158"/>
      <c r="E616" s="158"/>
      <c r="F616" s="103">
        <v>42917</v>
      </c>
      <c r="G616" s="103">
        <v>43100</v>
      </c>
      <c r="H616" s="158"/>
      <c r="I616" s="60" t="s">
        <v>25</v>
      </c>
      <c r="J616" s="60" t="s">
        <v>25</v>
      </c>
      <c r="K616" s="60" t="s">
        <v>25</v>
      </c>
      <c r="L616" s="100">
        <v>133.19999999999999</v>
      </c>
      <c r="M616" s="100">
        <v>32.130000000000003</v>
      </c>
      <c r="N616" s="100">
        <v>1684.55</v>
      </c>
      <c r="O616" s="210"/>
      <c r="P616" s="206"/>
      <c r="Q616" s="206"/>
      <c r="R616" s="206"/>
      <c r="AB616" s="93"/>
      <c r="AG616" s="93"/>
    </row>
    <row r="617" spans="1:33" s="5" customFormat="1" ht="14.25" customHeight="1" x14ac:dyDescent="0.2">
      <c r="A617" s="180" t="s">
        <v>51</v>
      </c>
      <c r="B617" s="180" t="s">
        <v>657</v>
      </c>
      <c r="C617" s="161" t="s">
        <v>457</v>
      </c>
      <c r="D617" s="157">
        <v>42723</v>
      </c>
      <c r="E617" s="157" t="s">
        <v>747</v>
      </c>
      <c r="F617" s="103">
        <v>42736</v>
      </c>
      <c r="G617" s="103">
        <v>42916</v>
      </c>
      <c r="H617" s="157"/>
      <c r="I617" s="99">
        <f>K617*0.06+J617</f>
        <v>150.50639999999999</v>
      </c>
      <c r="J617" s="60">
        <v>36.06</v>
      </c>
      <c r="K617" s="60">
        <v>1907.44</v>
      </c>
      <c r="L617" s="60" t="s">
        <v>25</v>
      </c>
      <c r="M617" s="60" t="s">
        <v>25</v>
      </c>
      <c r="N617" s="60" t="s">
        <v>25</v>
      </c>
      <c r="O617" s="122"/>
      <c r="P617" s="205">
        <f t="shared" si="232"/>
        <v>1.0269702816624409</v>
      </c>
      <c r="Q617" s="205"/>
      <c r="R617" s="205"/>
      <c r="AB617" s="93"/>
      <c r="AG617" s="93"/>
    </row>
    <row r="618" spans="1:33" s="5" customFormat="1" ht="14.25" customHeight="1" x14ac:dyDescent="0.2">
      <c r="A618" s="180"/>
      <c r="B618" s="180"/>
      <c r="C618" s="162"/>
      <c r="D618" s="158"/>
      <c r="E618" s="158"/>
      <c r="F618" s="103">
        <v>42917</v>
      </c>
      <c r="G618" s="103">
        <v>43100</v>
      </c>
      <c r="H618" s="158"/>
      <c r="I618" s="99">
        <f t="shared" ref="I618" si="239">K618*0.06+J618</f>
        <v>154.56559999999999</v>
      </c>
      <c r="J618" s="60">
        <v>37.28</v>
      </c>
      <c r="K618" s="60">
        <v>1954.76</v>
      </c>
      <c r="L618" s="60" t="s">
        <v>25</v>
      </c>
      <c r="M618" s="60" t="s">
        <v>25</v>
      </c>
      <c r="N618" s="60" t="s">
        <v>25</v>
      </c>
      <c r="O618" s="122"/>
      <c r="P618" s="206"/>
      <c r="Q618" s="206"/>
      <c r="R618" s="206"/>
      <c r="AB618" s="93"/>
      <c r="AG618" s="93"/>
    </row>
    <row r="619" spans="1:33" s="5" customFormat="1" ht="14.25" customHeight="1" x14ac:dyDescent="0.2">
      <c r="A619" s="180"/>
      <c r="B619" s="180"/>
      <c r="C619" s="162"/>
      <c r="D619" s="157">
        <v>42723</v>
      </c>
      <c r="E619" s="157" t="s">
        <v>748</v>
      </c>
      <c r="F619" s="103">
        <v>42736</v>
      </c>
      <c r="G619" s="103">
        <v>42916</v>
      </c>
      <c r="H619" s="157"/>
      <c r="I619" s="60" t="s">
        <v>25</v>
      </c>
      <c r="J619" s="60" t="s">
        <v>25</v>
      </c>
      <c r="K619" s="60" t="s">
        <v>25</v>
      </c>
      <c r="L619" s="100">
        <v>128.82</v>
      </c>
      <c r="M619" s="100">
        <v>24.11</v>
      </c>
      <c r="N619" s="100">
        <v>1745.17</v>
      </c>
      <c r="O619" s="122"/>
      <c r="P619" s="205"/>
      <c r="Q619" s="205">
        <f t="shared" ref="Q619" si="240">L620/L619</f>
        <v>1.0340009315323708</v>
      </c>
      <c r="R619" s="205">
        <f t="shared" ref="R619" si="241">L620/((K618*0.06+J618)*1.18)</f>
        <v>0.73031357515646045</v>
      </c>
      <c r="AB619" s="93"/>
      <c r="AG619" s="93"/>
    </row>
    <row r="620" spans="1:33" s="5" customFormat="1" ht="14.25" customHeight="1" x14ac:dyDescent="0.2">
      <c r="A620" s="180"/>
      <c r="B620" s="180"/>
      <c r="C620" s="163"/>
      <c r="D620" s="158"/>
      <c r="E620" s="158"/>
      <c r="F620" s="103">
        <v>42917</v>
      </c>
      <c r="G620" s="103">
        <v>43100</v>
      </c>
      <c r="H620" s="158"/>
      <c r="I620" s="60" t="s">
        <v>25</v>
      </c>
      <c r="J620" s="60" t="s">
        <v>25</v>
      </c>
      <c r="K620" s="60" t="s">
        <v>25</v>
      </c>
      <c r="L620" s="100">
        <v>133.19999999999999</v>
      </c>
      <c r="M620" s="100">
        <v>24.92</v>
      </c>
      <c r="N620" s="100">
        <v>1804.67</v>
      </c>
      <c r="O620" s="122"/>
      <c r="P620" s="206"/>
      <c r="Q620" s="206"/>
      <c r="R620" s="206"/>
      <c r="AB620" s="93"/>
      <c r="AG620" s="93"/>
    </row>
    <row r="621" spans="1:33" s="5" customFormat="1" ht="17.25" customHeight="1" x14ac:dyDescent="0.2">
      <c r="A621" s="180" t="s">
        <v>51</v>
      </c>
      <c r="B621" s="180" t="s">
        <v>648</v>
      </c>
      <c r="C621" s="161" t="s">
        <v>457</v>
      </c>
      <c r="D621" s="157">
        <v>42723</v>
      </c>
      <c r="E621" s="157" t="s">
        <v>747</v>
      </c>
      <c r="F621" s="103">
        <v>42736</v>
      </c>
      <c r="G621" s="103">
        <v>42916</v>
      </c>
      <c r="H621" s="157"/>
      <c r="I621" s="99">
        <f>K621*0.06+J621</f>
        <v>150.50639999999999</v>
      </c>
      <c r="J621" s="60">
        <v>36.06</v>
      </c>
      <c r="K621" s="60">
        <v>1907.44</v>
      </c>
      <c r="L621" s="60" t="s">
        <v>25</v>
      </c>
      <c r="M621" s="60" t="s">
        <v>25</v>
      </c>
      <c r="N621" s="60" t="s">
        <v>25</v>
      </c>
      <c r="O621" s="122"/>
      <c r="P621" s="205">
        <f t="shared" si="232"/>
        <v>1.0269702816624409</v>
      </c>
      <c r="Q621" s="205"/>
      <c r="R621" s="205"/>
      <c r="AB621" s="93"/>
      <c r="AG621" s="93"/>
    </row>
    <row r="622" spans="1:33" s="5" customFormat="1" ht="14.25" customHeight="1" x14ac:dyDescent="0.2">
      <c r="A622" s="180"/>
      <c r="B622" s="180"/>
      <c r="C622" s="162"/>
      <c r="D622" s="158"/>
      <c r="E622" s="158"/>
      <c r="F622" s="103">
        <v>42917</v>
      </c>
      <c r="G622" s="103">
        <v>43100</v>
      </c>
      <c r="H622" s="158"/>
      <c r="I622" s="99">
        <f t="shared" ref="I622" si="242">K622*0.06+J622</f>
        <v>154.56559999999999</v>
      </c>
      <c r="J622" s="60">
        <v>37.28</v>
      </c>
      <c r="K622" s="60">
        <v>1954.76</v>
      </c>
      <c r="L622" s="60" t="s">
        <v>25</v>
      </c>
      <c r="M622" s="60" t="s">
        <v>25</v>
      </c>
      <c r="N622" s="60" t="s">
        <v>25</v>
      </c>
      <c r="O622" s="122"/>
      <c r="P622" s="206"/>
      <c r="Q622" s="206"/>
      <c r="R622" s="206"/>
      <c r="AB622" s="93"/>
      <c r="AG622" s="93"/>
    </row>
    <row r="623" spans="1:33" s="5" customFormat="1" ht="14.25" customHeight="1" x14ac:dyDescent="0.2">
      <c r="A623" s="180"/>
      <c r="B623" s="180"/>
      <c r="C623" s="162"/>
      <c r="D623" s="157" t="s">
        <v>25</v>
      </c>
      <c r="E623" s="157" t="s">
        <v>25</v>
      </c>
      <c r="F623" s="103">
        <v>42736</v>
      </c>
      <c r="G623" s="103">
        <v>42916</v>
      </c>
      <c r="H623" s="157"/>
      <c r="I623" s="60" t="s">
        <v>25</v>
      </c>
      <c r="J623" s="60" t="s">
        <v>25</v>
      </c>
      <c r="K623" s="60" t="s">
        <v>25</v>
      </c>
      <c r="L623" s="60" t="s">
        <v>25</v>
      </c>
      <c r="M623" s="60" t="s">
        <v>25</v>
      </c>
      <c r="N623" s="60" t="s">
        <v>25</v>
      </c>
      <c r="O623" s="122"/>
      <c r="P623" s="205"/>
      <c r="Q623" s="205"/>
      <c r="R623" s="205"/>
      <c r="AB623" s="93"/>
      <c r="AG623" s="93"/>
    </row>
    <row r="624" spans="1:33" s="5" customFormat="1" ht="14.25" customHeight="1" x14ac:dyDescent="0.2">
      <c r="A624" s="180"/>
      <c r="B624" s="180"/>
      <c r="C624" s="163"/>
      <c r="D624" s="158"/>
      <c r="E624" s="158"/>
      <c r="F624" s="103">
        <v>42917</v>
      </c>
      <c r="G624" s="103">
        <v>43100</v>
      </c>
      <c r="H624" s="158"/>
      <c r="I624" s="60" t="s">
        <v>25</v>
      </c>
      <c r="J624" s="60" t="s">
        <v>25</v>
      </c>
      <c r="K624" s="60" t="s">
        <v>25</v>
      </c>
      <c r="L624" s="60" t="s">
        <v>25</v>
      </c>
      <c r="M624" s="60" t="s">
        <v>25</v>
      </c>
      <c r="N624" s="60" t="s">
        <v>25</v>
      </c>
      <c r="O624" s="122"/>
      <c r="P624" s="206"/>
      <c r="Q624" s="206"/>
      <c r="R624" s="206"/>
      <c r="AB624" s="93"/>
      <c r="AG624" s="93"/>
    </row>
    <row r="625" spans="1:33" s="5" customFormat="1" ht="14.25" customHeight="1" x14ac:dyDescent="0.2">
      <c r="A625" s="180" t="s">
        <v>51</v>
      </c>
      <c r="B625" s="180" t="s">
        <v>649</v>
      </c>
      <c r="C625" s="161" t="s">
        <v>457</v>
      </c>
      <c r="D625" s="157">
        <v>42723</v>
      </c>
      <c r="E625" s="157" t="s">
        <v>747</v>
      </c>
      <c r="F625" s="103">
        <v>42736</v>
      </c>
      <c r="G625" s="103">
        <v>42916</v>
      </c>
      <c r="H625" s="157"/>
      <c r="I625" s="99">
        <f>K625*0.06+J625</f>
        <v>150.50639999999999</v>
      </c>
      <c r="J625" s="60">
        <v>36.06</v>
      </c>
      <c r="K625" s="60">
        <v>1907.44</v>
      </c>
      <c r="L625" s="60" t="s">
        <v>25</v>
      </c>
      <c r="M625" s="60" t="s">
        <v>25</v>
      </c>
      <c r="N625" s="60" t="s">
        <v>25</v>
      </c>
      <c r="O625" s="122"/>
      <c r="P625" s="205">
        <f t="shared" si="232"/>
        <v>1.0269702816624409</v>
      </c>
      <c r="Q625" s="205"/>
      <c r="R625" s="205"/>
      <c r="AB625" s="93"/>
      <c r="AG625" s="93"/>
    </row>
    <row r="626" spans="1:33" s="5" customFormat="1" ht="14.25" customHeight="1" x14ac:dyDescent="0.2">
      <c r="A626" s="180"/>
      <c r="B626" s="180"/>
      <c r="C626" s="162"/>
      <c r="D626" s="158"/>
      <c r="E626" s="158"/>
      <c r="F626" s="103">
        <v>42917</v>
      </c>
      <c r="G626" s="103">
        <v>43100</v>
      </c>
      <c r="H626" s="158"/>
      <c r="I626" s="99">
        <f t="shared" ref="I626" si="243">K626*0.06+J626</f>
        <v>154.56559999999999</v>
      </c>
      <c r="J626" s="60">
        <v>37.28</v>
      </c>
      <c r="K626" s="60">
        <v>1954.76</v>
      </c>
      <c r="L626" s="60" t="s">
        <v>25</v>
      </c>
      <c r="M626" s="60" t="s">
        <v>25</v>
      </c>
      <c r="N626" s="60" t="s">
        <v>25</v>
      </c>
      <c r="O626" s="122"/>
      <c r="P626" s="206"/>
      <c r="Q626" s="206"/>
      <c r="R626" s="206"/>
      <c r="AB626" s="93"/>
      <c r="AG626" s="93"/>
    </row>
    <row r="627" spans="1:33" s="5" customFormat="1" ht="14.25" customHeight="1" x14ac:dyDescent="0.2">
      <c r="A627" s="180"/>
      <c r="B627" s="180"/>
      <c r="C627" s="162"/>
      <c r="D627" s="157" t="s">
        <v>25</v>
      </c>
      <c r="E627" s="157" t="s">
        <v>25</v>
      </c>
      <c r="F627" s="103">
        <v>42736</v>
      </c>
      <c r="G627" s="103">
        <v>42916</v>
      </c>
      <c r="H627" s="157"/>
      <c r="I627" s="60" t="s">
        <v>25</v>
      </c>
      <c r="J627" s="60" t="s">
        <v>25</v>
      </c>
      <c r="K627" s="60" t="s">
        <v>25</v>
      </c>
      <c r="L627" s="60" t="s">
        <v>25</v>
      </c>
      <c r="M627" s="60" t="s">
        <v>25</v>
      </c>
      <c r="N627" s="60" t="s">
        <v>25</v>
      </c>
      <c r="O627" s="122"/>
      <c r="P627" s="205"/>
      <c r="Q627" s="205"/>
      <c r="R627" s="205"/>
      <c r="AB627" s="93"/>
      <c r="AG627" s="93"/>
    </row>
    <row r="628" spans="1:33" s="5" customFormat="1" ht="14.25" customHeight="1" x14ac:dyDescent="0.2">
      <c r="A628" s="180"/>
      <c r="B628" s="180"/>
      <c r="C628" s="163"/>
      <c r="D628" s="158"/>
      <c r="E628" s="158"/>
      <c r="F628" s="103">
        <v>42917</v>
      </c>
      <c r="G628" s="103">
        <v>43100</v>
      </c>
      <c r="H628" s="158"/>
      <c r="I628" s="60" t="s">
        <v>25</v>
      </c>
      <c r="J628" s="60" t="s">
        <v>25</v>
      </c>
      <c r="K628" s="60" t="s">
        <v>25</v>
      </c>
      <c r="L628" s="60" t="s">
        <v>25</v>
      </c>
      <c r="M628" s="60" t="s">
        <v>25</v>
      </c>
      <c r="N628" s="60" t="s">
        <v>25</v>
      </c>
      <c r="O628" s="122"/>
      <c r="P628" s="206"/>
      <c r="Q628" s="206"/>
      <c r="R628" s="206"/>
      <c r="AB628" s="93"/>
      <c r="AG628" s="93"/>
    </row>
    <row r="629" spans="1:33" s="5" customFormat="1" ht="14.25" customHeight="1" x14ac:dyDescent="0.2">
      <c r="A629" s="180" t="s">
        <v>51</v>
      </c>
      <c r="B629" s="180" t="s">
        <v>194</v>
      </c>
      <c r="C629" s="161" t="s">
        <v>457</v>
      </c>
      <c r="D629" s="157">
        <v>42723</v>
      </c>
      <c r="E629" s="157" t="s">
        <v>747</v>
      </c>
      <c r="F629" s="103">
        <v>42736</v>
      </c>
      <c r="G629" s="103">
        <v>42916</v>
      </c>
      <c r="H629" s="157"/>
      <c r="I629" s="99">
        <f>K629*0.06+J629</f>
        <v>150.50639999999999</v>
      </c>
      <c r="J629" s="60">
        <v>36.06</v>
      </c>
      <c r="K629" s="60">
        <v>1907.44</v>
      </c>
      <c r="L629" s="60" t="s">
        <v>25</v>
      </c>
      <c r="M629" s="60" t="s">
        <v>25</v>
      </c>
      <c r="N629" s="60" t="s">
        <v>25</v>
      </c>
      <c r="O629" s="209"/>
      <c r="P629" s="205">
        <f t="shared" si="232"/>
        <v>1.0269702816624409</v>
      </c>
      <c r="Q629" s="205"/>
      <c r="R629" s="205"/>
      <c r="AB629" s="93"/>
      <c r="AG629" s="93"/>
    </row>
    <row r="630" spans="1:33" s="5" customFormat="1" ht="14.25" customHeight="1" x14ac:dyDescent="0.2">
      <c r="A630" s="180"/>
      <c r="B630" s="180"/>
      <c r="C630" s="162"/>
      <c r="D630" s="158"/>
      <c r="E630" s="158"/>
      <c r="F630" s="103">
        <v>42917</v>
      </c>
      <c r="G630" s="103">
        <v>43100</v>
      </c>
      <c r="H630" s="158"/>
      <c r="I630" s="99">
        <f t="shared" ref="I630" si="244">K630*0.06+J630</f>
        <v>154.56559999999999</v>
      </c>
      <c r="J630" s="60">
        <v>37.28</v>
      </c>
      <c r="K630" s="60">
        <v>1954.76</v>
      </c>
      <c r="L630" s="60" t="s">
        <v>25</v>
      </c>
      <c r="M630" s="60" t="s">
        <v>25</v>
      </c>
      <c r="N630" s="60" t="s">
        <v>25</v>
      </c>
      <c r="O630" s="210"/>
      <c r="P630" s="206"/>
      <c r="Q630" s="206"/>
      <c r="R630" s="206"/>
      <c r="AB630" s="93"/>
      <c r="AG630" s="93"/>
    </row>
    <row r="631" spans="1:33" s="5" customFormat="1" ht="14.25" customHeight="1" x14ac:dyDescent="0.2">
      <c r="A631" s="180"/>
      <c r="B631" s="180"/>
      <c r="C631" s="162"/>
      <c r="D631" s="157" t="s">
        <v>25</v>
      </c>
      <c r="E631" s="157" t="s">
        <v>25</v>
      </c>
      <c r="F631" s="103">
        <v>42736</v>
      </c>
      <c r="G631" s="103">
        <v>42916</v>
      </c>
      <c r="H631" s="157"/>
      <c r="I631" s="60" t="s">
        <v>25</v>
      </c>
      <c r="J631" s="60" t="s">
        <v>25</v>
      </c>
      <c r="K631" s="60" t="s">
        <v>25</v>
      </c>
      <c r="L631" s="60" t="s">
        <v>25</v>
      </c>
      <c r="M631" s="60" t="s">
        <v>25</v>
      </c>
      <c r="N631" s="60" t="s">
        <v>25</v>
      </c>
      <c r="O631" s="209"/>
      <c r="P631" s="205"/>
      <c r="Q631" s="205"/>
      <c r="R631" s="205"/>
      <c r="AB631" s="93"/>
      <c r="AG631" s="93"/>
    </row>
    <row r="632" spans="1:33" s="5" customFormat="1" ht="14.25" customHeight="1" x14ac:dyDescent="0.2">
      <c r="A632" s="180"/>
      <c r="B632" s="180"/>
      <c r="C632" s="163"/>
      <c r="D632" s="158"/>
      <c r="E632" s="158"/>
      <c r="F632" s="103">
        <v>42917</v>
      </c>
      <c r="G632" s="103">
        <v>43100</v>
      </c>
      <c r="H632" s="158"/>
      <c r="I632" s="60" t="s">
        <v>25</v>
      </c>
      <c r="J632" s="60" t="s">
        <v>25</v>
      </c>
      <c r="K632" s="60" t="s">
        <v>25</v>
      </c>
      <c r="L632" s="60" t="s">
        <v>25</v>
      </c>
      <c r="M632" s="60" t="s">
        <v>25</v>
      </c>
      <c r="N632" s="60" t="s">
        <v>25</v>
      </c>
      <c r="O632" s="210"/>
      <c r="P632" s="206"/>
      <c r="Q632" s="206"/>
      <c r="R632" s="206"/>
      <c r="AB632" s="93"/>
      <c r="AG632" s="93"/>
    </row>
    <row r="633" spans="1:33" s="5" customFormat="1" ht="14.25" customHeight="1" x14ac:dyDescent="0.2">
      <c r="A633" s="180" t="s">
        <v>51</v>
      </c>
      <c r="B633" s="180" t="s">
        <v>91</v>
      </c>
      <c r="C633" s="180" t="s">
        <v>196</v>
      </c>
      <c r="D633" s="157">
        <v>42713</v>
      </c>
      <c r="E633" s="157" t="s">
        <v>831</v>
      </c>
      <c r="F633" s="103">
        <v>42736</v>
      </c>
      <c r="G633" s="103">
        <v>42916</v>
      </c>
      <c r="H633" s="157"/>
      <c r="I633" s="99">
        <f t="shared" ref="I633:I642" si="245">K633*0.06+J633</f>
        <v>121.7016</v>
      </c>
      <c r="J633" s="100">
        <v>22.56</v>
      </c>
      <c r="K633" s="100">
        <v>1652.36</v>
      </c>
      <c r="L633" s="69"/>
      <c r="M633" s="69"/>
      <c r="N633" s="69"/>
      <c r="O633" s="209"/>
      <c r="P633" s="205">
        <f t="shared" ref="P633:P641" si="246">(K634*0.06+J634)/(K633*0.06+J633)</f>
        <v>1.045261524910108</v>
      </c>
      <c r="Q633" s="205"/>
      <c r="R633" s="205"/>
      <c r="AB633" s="93"/>
      <c r="AG633" s="93"/>
    </row>
    <row r="634" spans="1:33" s="5" customFormat="1" ht="14.25" customHeight="1" x14ac:dyDescent="0.2">
      <c r="A634" s="180"/>
      <c r="B634" s="180"/>
      <c r="C634" s="180"/>
      <c r="D634" s="158"/>
      <c r="E634" s="158"/>
      <c r="F634" s="103">
        <v>42917</v>
      </c>
      <c r="G634" s="103">
        <v>43100</v>
      </c>
      <c r="H634" s="158"/>
      <c r="I634" s="99">
        <f t="shared" si="245"/>
        <v>127.21000000000001</v>
      </c>
      <c r="J634" s="100">
        <v>23.68</v>
      </c>
      <c r="K634" s="100">
        <v>1725.5</v>
      </c>
      <c r="L634" s="69"/>
      <c r="M634" s="69"/>
      <c r="N634" s="69"/>
      <c r="O634" s="210"/>
      <c r="P634" s="206"/>
      <c r="Q634" s="206"/>
      <c r="R634" s="206"/>
      <c r="AB634" s="93"/>
      <c r="AG634" s="93"/>
    </row>
    <row r="635" spans="1:33" s="5" customFormat="1" ht="14.25" customHeight="1" x14ac:dyDescent="0.2">
      <c r="A635" s="180"/>
      <c r="B635" s="180"/>
      <c r="C635" s="180"/>
      <c r="D635" s="208">
        <v>42723</v>
      </c>
      <c r="E635" s="180" t="s">
        <v>827</v>
      </c>
      <c r="F635" s="103">
        <v>42736</v>
      </c>
      <c r="G635" s="103">
        <v>42916</v>
      </c>
      <c r="H635" s="157"/>
      <c r="I635" s="99"/>
      <c r="J635" s="100"/>
      <c r="K635" s="100"/>
      <c r="L635" s="100">
        <v>127.58</v>
      </c>
      <c r="M635" s="100">
        <v>23.65</v>
      </c>
      <c r="N635" s="100">
        <v>1732.13</v>
      </c>
      <c r="O635" s="209"/>
      <c r="P635" s="205"/>
      <c r="Q635" s="205">
        <f t="shared" ref="Q635" si="247">L636/L635</f>
        <v>1.0344881642890735</v>
      </c>
      <c r="R635" s="205">
        <f t="shared" ref="R635" si="248">L636/((K634*0.06+J634)*1.18)</f>
        <v>0.8792347899309696</v>
      </c>
      <c r="AB635" s="93"/>
      <c r="AG635" s="93"/>
    </row>
    <row r="636" spans="1:33" s="5" customFormat="1" ht="14.25" customHeight="1" x14ac:dyDescent="0.2">
      <c r="A636" s="180"/>
      <c r="B636" s="180"/>
      <c r="C636" s="180"/>
      <c r="D636" s="208"/>
      <c r="E636" s="180"/>
      <c r="F636" s="103">
        <v>42917</v>
      </c>
      <c r="G636" s="103">
        <v>43100</v>
      </c>
      <c r="H636" s="158"/>
      <c r="I636" s="99"/>
      <c r="J636" s="100"/>
      <c r="K636" s="100"/>
      <c r="L636" s="100">
        <v>131.97999999999999</v>
      </c>
      <c r="M636" s="100">
        <v>24.42</v>
      </c>
      <c r="N636" s="100">
        <v>1792.74</v>
      </c>
      <c r="O636" s="210"/>
      <c r="P636" s="206"/>
      <c r="Q636" s="206"/>
      <c r="R636" s="206"/>
      <c r="AB636" s="93"/>
      <c r="AG636" s="93"/>
    </row>
    <row r="637" spans="1:33" s="5" customFormat="1" ht="14.25" customHeight="1" x14ac:dyDescent="0.2">
      <c r="A637" s="180" t="s">
        <v>51</v>
      </c>
      <c r="B637" s="180" t="s">
        <v>91</v>
      </c>
      <c r="C637" s="180" t="s">
        <v>139</v>
      </c>
      <c r="D637" s="157">
        <v>42327</v>
      </c>
      <c r="E637" s="157" t="s">
        <v>538</v>
      </c>
      <c r="F637" s="103">
        <v>42736</v>
      </c>
      <c r="G637" s="103">
        <v>42916</v>
      </c>
      <c r="H637" s="157"/>
      <c r="I637" s="99">
        <f t="shared" si="245"/>
        <v>315.34559999999999</v>
      </c>
      <c r="J637" s="100">
        <v>22.56</v>
      </c>
      <c r="K637" s="100">
        <v>4879.76</v>
      </c>
      <c r="L637" s="69"/>
      <c r="M637" s="69"/>
      <c r="N637" s="69"/>
      <c r="O637" s="209"/>
      <c r="P637" s="205">
        <f t="shared" si="246"/>
        <v>1.0416298816282834</v>
      </c>
      <c r="Q637" s="205"/>
      <c r="R637" s="205"/>
      <c r="AB637" s="93"/>
      <c r="AG637" s="93"/>
    </row>
    <row r="638" spans="1:33" s="5" customFormat="1" ht="14.25" customHeight="1" x14ac:dyDescent="0.2">
      <c r="A638" s="180"/>
      <c r="B638" s="180"/>
      <c r="C638" s="180"/>
      <c r="D638" s="158"/>
      <c r="E638" s="158"/>
      <c r="F638" s="103">
        <v>42917</v>
      </c>
      <c r="G638" s="103">
        <v>43100</v>
      </c>
      <c r="H638" s="158"/>
      <c r="I638" s="99">
        <f t="shared" si="245"/>
        <v>328.47340000000003</v>
      </c>
      <c r="J638" s="100">
        <v>23.68</v>
      </c>
      <c r="K638" s="100">
        <v>5079.8900000000003</v>
      </c>
      <c r="L638" s="69"/>
      <c r="M638" s="69"/>
      <c r="N638" s="69"/>
      <c r="O638" s="210"/>
      <c r="P638" s="206"/>
      <c r="Q638" s="206"/>
      <c r="R638" s="206"/>
      <c r="AB638" s="93"/>
      <c r="AG638" s="93"/>
    </row>
    <row r="639" spans="1:33" s="5" customFormat="1" ht="14.25" customHeight="1" x14ac:dyDescent="0.2">
      <c r="A639" s="180"/>
      <c r="B639" s="180"/>
      <c r="C639" s="180"/>
      <c r="D639" s="208">
        <v>42723</v>
      </c>
      <c r="E639" s="180" t="s">
        <v>827</v>
      </c>
      <c r="F639" s="103">
        <v>42736</v>
      </c>
      <c r="G639" s="103">
        <v>42916</v>
      </c>
      <c r="H639" s="157"/>
      <c r="I639" s="99"/>
      <c r="J639" s="100"/>
      <c r="K639" s="100"/>
      <c r="L639" s="100">
        <v>128.82</v>
      </c>
      <c r="M639" s="100">
        <v>9.2200000000000006</v>
      </c>
      <c r="N639" s="100">
        <v>1993.48</v>
      </c>
      <c r="O639" s="209"/>
      <c r="P639" s="205"/>
      <c r="Q639" s="205">
        <f t="shared" ref="Q639" si="249">L640/L639</f>
        <v>1.0340009315323708</v>
      </c>
      <c r="R639" s="205">
        <f t="shared" ref="R639" si="250">L640/((K638*0.06+J638)*1.18)</f>
        <v>0.34365448140459282</v>
      </c>
      <c r="AB639" s="93"/>
      <c r="AG639" s="93"/>
    </row>
    <row r="640" spans="1:33" s="5" customFormat="1" ht="14.25" customHeight="1" x14ac:dyDescent="0.2">
      <c r="A640" s="180"/>
      <c r="B640" s="180"/>
      <c r="C640" s="180"/>
      <c r="D640" s="208"/>
      <c r="E640" s="180"/>
      <c r="F640" s="103">
        <v>42917</v>
      </c>
      <c r="G640" s="103">
        <v>43100</v>
      </c>
      <c r="H640" s="158"/>
      <c r="I640" s="99"/>
      <c r="J640" s="100"/>
      <c r="K640" s="100"/>
      <c r="L640" s="100">
        <v>133.19999999999999</v>
      </c>
      <c r="M640" s="100">
        <v>9.52</v>
      </c>
      <c r="N640" s="100">
        <v>2061.25</v>
      </c>
      <c r="O640" s="210"/>
      <c r="P640" s="206"/>
      <c r="Q640" s="206"/>
      <c r="R640" s="206"/>
      <c r="AB640" s="93"/>
      <c r="AG640" s="93"/>
    </row>
    <row r="641" spans="1:33" s="5" customFormat="1" ht="14.25" customHeight="1" x14ac:dyDescent="0.2">
      <c r="A641" s="180" t="s">
        <v>51</v>
      </c>
      <c r="B641" s="180" t="s">
        <v>91</v>
      </c>
      <c r="C641" s="180" t="s">
        <v>191</v>
      </c>
      <c r="D641" s="157">
        <v>42327</v>
      </c>
      <c r="E641" s="157" t="s">
        <v>537</v>
      </c>
      <c r="F641" s="103">
        <v>42736</v>
      </c>
      <c r="G641" s="103">
        <v>42916</v>
      </c>
      <c r="H641" s="157"/>
      <c r="I641" s="99">
        <f t="shared" si="245"/>
        <v>296.36</v>
      </c>
      <c r="J641" s="100">
        <v>21.62</v>
      </c>
      <c r="K641" s="100">
        <v>4579</v>
      </c>
      <c r="L641" s="69"/>
      <c r="M641" s="69"/>
      <c r="N641" s="69"/>
      <c r="O641" s="209"/>
      <c r="P641" s="205">
        <f t="shared" si="246"/>
        <v>1.0334066675664733</v>
      </c>
      <c r="Q641" s="205"/>
      <c r="R641" s="205"/>
      <c r="AB641" s="93"/>
      <c r="AG641" s="93"/>
    </row>
    <row r="642" spans="1:33" s="5" customFormat="1" ht="14.25" customHeight="1" x14ac:dyDescent="0.2">
      <c r="A642" s="180"/>
      <c r="B642" s="180"/>
      <c r="C642" s="180"/>
      <c r="D642" s="158"/>
      <c r="E642" s="158"/>
      <c r="F642" s="103">
        <v>42917</v>
      </c>
      <c r="G642" s="103">
        <v>43100</v>
      </c>
      <c r="H642" s="158"/>
      <c r="I642" s="99">
        <f t="shared" si="245"/>
        <v>306.2604</v>
      </c>
      <c r="J642" s="100">
        <v>22.56</v>
      </c>
      <c r="K642" s="100">
        <v>4728.34</v>
      </c>
      <c r="L642" s="69"/>
      <c r="M642" s="69"/>
      <c r="N642" s="69"/>
      <c r="O642" s="210"/>
      <c r="P642" s="206"/>
      <c r="Q642" s="206"/>
      <c r="R642" s="206"/>
      <c r="AB642" s="93"/>
      <c r="AG642" s="93"/>
    </row>
    <row r="643" spans="1:33" s="5" customFormat="1" ht="14.25" customHeight="1" x14ac:dyDescent="0.2">
      <c r="A643" s="180"/>
      <c r="B643" s="180"/>
      <c r="C643" s="180"/>
      <c r="D643" s="208">
        <v>42723</v>
      </c>
      <c r="E643" s="180" t="s">
        <v>827</v>
      </c>
      <c r="F643" s="103">
        <v>42736</v>
      </c>
      <c r="G643" s="103">
        <v>42916</v>
      </c>
      <c r="H643" s="157"/>
      <c r="I643" s="99"/>
      <c r="J643" s="100"/>
      <c r="K643" s="100"/>
      <c r="L643" s="100">
        <v>128.82</v>
      </c>
      <c r="M643" s="100">
        <v>9.7799999999999994</v>
      </c>
      <c r="N643" s="100">
        <v>1984.15</v>
      </c>
      <c r="O643" s="209"/>
      <c r="P643" s="205"/>
      <c r="Q643" s="205">
        <f t="shared" ref="Q643" si="251">L644/L643</f>
        <v>1.0340009315323708</v>
      </c>
      <c r="R643" s="205">
        <f t="shared" ref="R643" si="252">L644/((K642*0.06+J642)*1.18)</f>
        <v>0.36857966597119113</v>
      </c>
      <c r="AB643" s="93"/>
      <c r="AG643" s="93"/>
    </row>
    <row r="644" spans="1:33" s="5" customFormat="1" ht="14.25" customHeight="1" x14ac:dyDescent="0.2">
      <c r="A644" s="180"/>
      <c r="B644" s="180"/>
      <c r="C644" s="180"/>
      <c r="D644" s="208"/>
      <c r="E644" s="180"/>
      <c r="F644" s="103">
        <v>42917</v>
      </c>
      <c r="G644" s="103">
        <v>43100</v>
      </c>
      <c r="H644" s="158"/>
      <c r="I644" s="99"/>
      <c r="J644" s="100"/>
      <c r="K644" s="100"/>
      <c r="L644" s="100">
        <v>133.19999999999999</v>
      </c>
      <c r="M644" s="100">
        <v>10.1</v>
      </c>
      <c r="N644" s="100">
        <v>2051.61</v>
      </c>
      <c r="O644" s="210"/>
      <c r="P644" s="206"/>
      <c r="Q644" s="206"/>
      <c r="R644" s="206"/>
      <c r="AB644" s="93"/>
      <c r="AG644" s="93"/>
    </row>
    <row r="645" spans="1:33" s="5" customFormat="1" ht="14.25" customHeight="1" x14ac:dyDescent="0.2">
      <c r="A645" s="161" t="s">
        <v>460</v>
      </c>
      <c r="B645" s="161" t="s">
        <v>138</v>
      </c>
      <c r="C645" s="161" t="s">
        <v>148</v>
      </c>
      <c r="D645" s="157">
        <v>42723</v>
      </c>
      <c r="E645" s="157" t="s">
        <v>621</v>
      </c>
      <c r="F645" s="103">
        <v>42736</v>
      </c>
      <c r="G645" s="103">
        <v>42916</v>
      </c>
      <c r="H645" s="22"/>
      <c r="I645" s="99">
        <f t="shared" ref="I645:I658" si="253">K645*0.06+J645</f>
        <v>127.8942</v>
      </c>
      <c r="J645" s="101">
        <v>19.14</v>
      </c>
      <c r="K645" s="101">
        <v>1812.57</v>
      </c>
      <c r="L645" s="68">
        <f t="shared" ref="L645:L664" si="254">N645*0.06+M645</f>
        <v>0</v>
      </c>
      <c r="M645" s="11"/>
      <c r="N645" s="11"/>
      <c r="O645" s="209"/>
      <c r="P645" s="205">
        <f t="shared" ref="P645:P657" si="255">(K646*0.06+J646)/(K645*0.06+J645)</f>
        <v>1.0050041362313538</v>
      </c>
      <c r="Q645" s="205"/>
      <c r="R645" s="205"/>
      <c r="AB645" s="93"/>
      <c r="AG645" s="93"/>
    </row>
    <row r="646" spans="1:33" s="5" customFormat="1" ht="14.25" customHeight="1" x14ac:dyDescent="0.2">
      <c r="A646" s="162"/>
      <c r="B646" s="162"/>
      <c r="C646" s="162"/>
      <c r="D646" s="158"/>
      <c r="E646" s="158"/>
      <c r="F646" s="103">
        <v>42917</v>
      </c>
      <c r="G646" s="103">
        <v>43100</v>
      </c>
      <c r="H646" s="22"/>
      <c r="I646" s="99">
        <f t="shared" si="253"/>
        <v>128.5342</v>
      </c>
      <c r="J646" s="101">
        <v>19.78</v>
      </c>
      <c r="K646" s="101">
        <v>1812.57</v>
      </c>
      <c r="L646" s="68">
        <f t="shared" si="254"/>
        <v>0</v>
      </c>
      <c r="M646" s="11"/>
      <c r="N646" s="11"/>
      <c r="O646" s="210"/>
      <c r="P646" s="206"/>
      <c r="Q646" s="206"/>
      <c r="R646" s="206"/>
      <c r="AB646" s="93"/>
      <c r="AG646" s="93"/>
    </row>
    <row r="647" spans="1:33" s="5" customFormat="1" ht="14.25" customHeight="1" x14ac:dyDescent="0.2">
      <c r="A647" s="162"/>
      <c r="B647" s="162"/>
      <c r="C647" s="162"/>
      <c r="D647" s="157">
        <v>42723</v>
      </c>
      <c r="E647" s="157" t="s">
        <v>627</v>
      </c>
      <c r="F647" s="103">
        <v>42736</v>
      </c>
      <c r="G647" s="103">
        <v>42916</v>
      </c>
      <c r="H647" s="22"/>
      <c r="I647" s="99"/>
      <c r="J647" s="8"/>
      <c r="K647" s="8"/>
      <c r="L647" s="68">
        <f t="shared" si="254"/>
        <v>110.45979999999999</v>
      </c>
      <c r="M647" s="11">
        <v>17.02</v>
      </c>
      <c r="N647" s="11">
        <v>1557.33</v>
      </c>
      <c r="O647" s="209"/>
      <c r="P647" s="205"/>
      <c r="Q647" s="205">
        <f t="shared" ref="Q647" si="256">L648/L647</f>
        <v>1.0350408021741848</v>
      </c>
      <c r="R647" s="205">
        <f t="shared" ref="R647" si="257">L648/((K646*0.06+J646)*1.18)</f>
        <v>0.7538084765885299</v>
      </c>
      <c r="AB647" s="93"/>
      <c r="AG647" s="93"/>
    </row>
    <row r="648" spans="1:33" s="5" customFormat="1" ht="14.25" customHeight="1" x14ac:dyDescent="0.2">
      <c r="A648" s="163"/>
      <c r="B648" s="163"/>
      <c r="C648" s="163"/>
      <c r="D648" s="158"/>
      <c r="E648" s="158"/>
      <c r="F648" s="103">
        <v>42917</v>
      </c>
      <c r="G648" s="103">
        <v>43100</v>
      </c>
      <c r="H648" s="22"/>
      <c r="I648" s="99"/>
      <c r="J648" s="8"/>
      <c r="K648" s="8"/>
      <c r="L648" s="68">
        <f t="shared" si="254"/>
        <v>114.3304</v>
      </c>
      <c r="M648" s="11">
        <v>17.62</v>
      </c>
      <c r="N648" s="11">
        <v>1611.84</v>
      </c>
      <c r="O648" s="210"/>
      <c r="P648" s="206"/>
      <c r="Q648" s="206"/>
      <c r="R648" s="206"/>
      <c r="AB648" s="93"/>
      <c r="AG648" s="93"/>
    </row>
    <row r="649" spans="1:33" s="5" customFormat="1" ht="14.25" customHeight="1" x14ac:dyDescent="0.2">
      <c r="A649" s="161" t="s">
        <v>460</v>
      </c>
      <c r="B649" s="161" t="s">
        <v>136</v>
      </c>
      <c r="C649" s="161" t="s">
        <v>148</v>
      </c>
      <c r="D649" s="157">
        <v>42723</v>
      </c>
      <c r="E649" s="157" t="s">
        <v>621</v>
      </c>
      <c r="F649" s="103">
        <v>42736</v>
      </c>
      <c r="G649" s="103">
        <v>42916</v>
      </c>
      <c r="H649" s="22"/>
      <c r="I649" s="99">
        <f t="shared" si="253"/>
        <v>127.8942</v>
      </c>
      <c r="J649" s="101">
        <v>19.14</v>
      </c>
      <c r="K649" s="101">
        <v>1812.57</v>
      </c>
      <c r="L649" s="68">
        <f t="shared" si="254"/>
        <v>0</v>
      </c>
      <c r="M649" s="11"/>
      <c r="N649" s="11"/>
      <c r="O649" s="209"/>
      <c r="P649" s="205">
        <f t="shared" si="255"/>
        <v>1.0050041362313538</v>
      </c>
      <c r="Q649" s="205"/>
      <c r="R649" s="205"/>
      <c r="AB649" s="93"/>
      <c r="AG649" s="93"/>
    </row>
    <row r="650" spans="1:33" s="5" customFormat="1" ht="14.25" customHeight="1" x14ac:dyDescent="0.2">
      <c r="A650" s="162"/>
      <c r="B650" s="162"/>
      <c r="C650" s="162"/>
      <c r="D650" s="158"/>
      <c r="E650" s="158"/>
      <c r="F650" s="103">
        <v>42917</v>
      </c>
      <c r="G650" s="103">
        <v>43100</v>
      </c>
      <c r="H650" s="22"/>
      <c r="I650" s="99">
        <f t="shared" si="253"/>
        <v>128.5342</v>
      </c>
      <c r="J650" s="101">
        <v>19.78</v>
      </c>
      <c r="K650" s="101">
        <v>1812.57</v>
      </c>
      <c r="L650" s="68">
        <f t="shared" si="254"/>
        <v>0</v>
      </c>
      <c r="M650" s="11"/>
      <c r="N650" s="11"/>
      <c r="O650" s="210"/>
      <c r="P650" s="206"/>
      <c r="Q650" s="206"/>
      <c r="R650" s="206"/>
      <c r="AB650" s="93"/>
      <c r="AG650" s="93"/>
    </row>
    <row r="651" spans="1:33" s="5" customFormat="1" ht="14.25" customHeight="1" x14ac:dyDescent="0.2">
      <c r="A651" s="162"/>
      <c r="B651" s="162"/>
      <c r="C651" s="162"/>
      <c r="D651" s="157">
        <v>42723</v>
      </c>
      <c r="E651" s="157" t="s">
        <v>627</v>
      </c>
      <c r="F651" s="103">
        <v>42736</v>
      </c>
      <c r="G651" s="103">
        <v>42916</v>
      </c>
      <c r="H651" s="157"/>
      <c r="I651" s="99"/>
      <c r="J651" s="11"/>
      <c r="K651" s="11"/>
      <c r="L651" s="68">
        <f t="shared" si="254"/>
        <v>85.478400000000008</v>
      </c>
      <c r="M651" s="11">
        <v>13.17</v>
      </c>
      <c r="N651" s="11">
        <v>1205.1400000000001</v>
      </c>
      <c r="O651" s="209">
        <f>L652/L651*100</f>
        <v>103.40226302785265</v>
      </c>
      <c r="P651" s="205"/>
      <c r="Q651" s="205">
        <f t="shared" ref="Q651" si="258">L652/L651</f>
        <v>1.0340226302785265</v>
      </c>
      <c r="R651" s="205">
        <f t="shared" ref="R651" si="259">L652/((K650*0.06+J650)*1.18)</f>
        <v>0.58275461554267072</v>
      </c>
      <c r="AB651" s="93"/>
      <c r="AG651" s="93"/>
    </row>
    <row r="652" spans="1:33" s="5" customFormat="1" ht="14.25" customHeight="1" x14ac:dyDescent="0.2">
      <c r="A652" s="163"/>
      <c r="B652" s="163"/>
      <c r="C652" s="163"/>
      <c r="D652" s="158"/>
      <c r="E652" s="158"/>
      <c r="F652" s="103">
        <v>42917</v>
      </c>
      <c r="G652" s="103">
        <v>43100</v>
      </c>
      <c r="H652" s="158"/>
      <c r="I652" s="99"/>
      <c r="J652" s="11"/>
      <c r="K652" s="11"/>
      <c r="L652" s="68">
        <f t="shared" si="254"/>
        <v>88.386600000000001</v>
      </c>
      <c r="M652" s="11">
        <v>13.62</v>
      </c>
      <c r="N652" s="11">
        <v>1246.1099999999999</v>
      </c>
      <c r="O652" s="210"/>
      <c r="P652" s="206"/>
      <c r="Q652" s="206"/>
      <c r="R652" s="206"/>
      <c r="AB652" s="93"/>
      <c r="AG652" s="93"/>
    </row>
    <row r="653" spans="1:33" s="5" customFormat="1" ht="14.25" customHeight="1" x14ac:dyDescent="0.2">
      <c r="A653" s="161" t="s">
        <v>460</v>
      </c>
      <c r="B653" s="161" t="s">
        <v>149</v>
      </c>
      <c r="C653" s="161" t="s">
        <v>148</v>
      </c>
      <c r="D653" s="157">
        <v>42723</v>
      </c>
      <c r="E653" s="157" t="s">
        <v>621</v>
      </c>
      <c r="F653" s="103">
        <v>42736</v>
      </c>
      <c r="G653" s="103">
        <v>42916</v>
      </c>
      <c r="H653" s="22"/>
      <c r="I653" s="99">
        <f t="shared" si="253"/>
        <v>127.8942</v>
      </c>
      <c r="J653" s="101">
        <v>19.14</v>
      </c>
      <c r="K653" s="101">
        <v>1812.57</v>
      </c>
      <c r="L653" s="68">
        <f t="shared" si="254"/>
        <v>0</v>
      </c>
      <c r="M653" s="11"/>
      <c r="N653" s="11"/>
      <c r="O653" s="209"/>
      <c r="P653" s="205">
        <f t="shared" si="255"/>
        <v>1.0050041362313538</v>
      </c>
      <c r="Q653" s="205"/>
      <c r="R653" s="205"/>
      <c r="AB653" s="93"/>
      <c r="AG653" s="93"/>
    </row>
    <row r="654" spans="1:33" s="5" customFormat="1" ht="14.25" customHeight="1" x14ac:dyDescent="0.2">
      <c r="A654" s="162"/>
      <c r="B654" s="162"/>
      <c r="C654" s="162"/>
      <c r="D654" s="158"/>
      <c r="E654" s="158"/>
      <c r="F654" s="103">
        <v>42917</v>
      </c>
      <c r="G654" s="103">
        <v>43100</v>
      </c>
      <c r="H654" s="22"/>
      <c r="I654" s="99">
        <f t="shared" si="253"/>
        <v>128.5342</v>
      </c>
      <c r="J654" s="101">
        <v>19.78</v>
      </c>
      <c r="K654" s="101">
        <v>1812.57</v>
      </c>
      <c r="L654" s="68">
        <f t="shared" si="254"/>
        <v>0</v>
      </c>
      <c r="M654" s="11"/>
      <c r="N654" s="11"/>
      <c r="O654" s="210"/>
      <c r="P654" s="206"/>
      <c r="Q654" s="206"/>
      <c r="R654" s="206"/>
      <c r="AB654" s="93"/>
      <c r="AG654" s="93"/>
    </row>
    <row r="655" spans="1:33" s="5" customFormat="1" ht="14.25" customHeight="1" x14ac:dyDescent="0.2">
      <c r="A655" s="162"/>
      <c r="B655" s="162"/>
      <c r="C655" s="162"/>
      <c r="D655" s="157">
        <v>42723</v>
      </c>
      <c r="E655" s="157" t="s">
        <v>627</v>
      </c>
      <c r="F655" s="103">
        <v>42736</v>
      </c>
      <c r="G655" s="103">
        <v>42916</v>
      </c>
      <c r="H655" s="157"/>
      <c r="I655" s="99"/>
      <c r="J655" s="11"/>
      <c r="K655" s="11"/>
      <c r="L655" s="68">
        <f t="shared" si="254"/>
        <v>132.38219999999998</v>
      </c>
      <c r="M655" s="11">
        <v>20.399999999999999</v>
      </c>
      <c r="N655" s="11">
        <v>1866.37</v>
      </c>
      <c r="O655" s="209"/>
      <c r="P655" s="205"/>
      <c r="Q655" s="205">
        <f t="shared" ref="Q655" si="260">L656/L655</f>
        <v>1.0339743560690184</v>
      </c>
      <c r="R655" s="205">
        <f t="shared" ref="R655" si="261">L656/((K654*0.06+J654)*1.18)</f>
        <v>0.90248222269617395</v>
      </c>
      <c r="AB655" s="93"/>
      <c r="AG655" s="93"/>
    </row>
    <row r="656" spans="1:33" s="5" customFormat="1" ht="14.25" customHeight="1" x14ac:dyDescent="0.2">
      <c r="A656" s="163"/>
      <c r="B656" s="163"/>
      <c r="C656" s="163"/>
      <c r="D656" s="158"/>
      <c r="E656" s="158"/>
      <c r="F656" s="103">
        <v>42917</v>
      </c>
      <c r="G656" s="103">
        <v>43100</v>
      </c>
      <c r="H656" s="158"/>
      <c r="I656" s="99"/>
      <c r="J656" s="11"/>
      <c r="K656" s="11"/>
      <c r="L656" s="68">
        <f t="shared" si="254"/>
        <v>136.87979999999999</v>
      </c>
      <c r="M656" s="11">
        <v>21.09</v>
      </c>
      <c r="N656" s="11">
        <v>1929.83</v>
      </c>
      <c r="O656" s="210"/>
      <c r="P656" s="206"/>
      <c r="Q656" s="206"/>
      <c r="R656" s="206"/>
      <c r="AB656" s="93"/>
      <c r="AG656" s="93"/>
    </row>
    <row r="657" spans="1:33" s="5" customFormat="1" ht="14.25" customHeight="1" x14ac:dyDescent="0.2">
      <c r="A657" s="161" t="s">
        <v>460</v>
      </c>
      <c r="B657" s="161" t="s">
        <v>643</v>
      </c>
      <c r="C657" s="161" t="s">
        <v>148</v>
      </c>
      <c r="D657" s="157">
        <v>42723</v>
      </c>
      <c r="E657" s="157" t="s">
        <v>621</v>
      </c>
      <c r="F657" s="103">
        <v>42736</v>
      </c>
      <c r="G657" s="103">
        <v>42916</v>
      </c>
      <c r="H657" s="22"/>
      <c r="I657" s="99">
        <f t="shared" si="253"/>
        <v>108.7542</v>
      </c>
      <c r="J657" s="101"/>
      <c r="K657" s="101">
        <v>1812.57</v>
      </c>
      <c r="L657" s="68">
        <f t="shared" si="254"/>
        <v>0</v>
      </c>
      <c r="M657" s="11"/>
      <c r="N657" s="11"/>
      <c r="O657" s="209" t="s">
        <v>485</v>
      </c>
      <c r="P657" s="205">
        <f t="shared" si="255"/>
        <v>1</v>
      </c>
      <c r="Q657" s="205"/>
      <c r="R657" s="205"/>
      <c r="AB657" s="93"/>
      <c r="AG657" s="93"/>
    </row>
    <row r="658" spans="1:33" s="5" customFormat="1" ht="14.25" customHeight="1" x14ac:dyDescent="0.2">
      <c r="A658" s="162"/>
      <c r="B658" s="162"/>
      <c r="C658" s="162"/>
      <c r="D658" s="158"/>
      <c r="E658" s="158"/>
      <c r="F658" s="103">
        <v>42917</v>
      </c>
      <c r="G658" s="103">
        <v>43100</v>
      </c>
      <c r="H658" s="22"/>
      <c r="I658" s="99">
        <f t="shared" si="253"/>
        <v>108.7542</v>
      </c>
      <c r="J658" s="101"/>
      <c r="K658" s="101">
        <v>1812.57</v>
      </c>
      <c r="L658" s="68">
        <f t="shared" si="254"/>
        <v>0</v>
      </c>
      <c r="M658" s="11"/>
      <c r="N658" s="11"/>
      <c r="O658" s="210" t="s">
        <v>485</v>
      </c>
      <c r="P658" s="206"/>
      <c r="Q658" s="206"/>
      <c r="R658" s="206"/>
      <c r="AB658" s="93"/>
      <c r="AG658" s="93"/>
    </row>
    <row r="659" spans="1:33" s="5" customFormat="1" ht="34.5" customHeight="1" x14ac:dyDescent="0.2">
      <c r="A659" s="162"/>
      <c r="B659" s="162"/>
      <c r="C659" s="162"/>
      <c r="D659" s="208">
        <v>42723</v>
      </c>
      <c r="E659" s="180" t="s">
        <v>627</v>
      </c>
      <c r="F659" s="103">
        <v>42736</v>
      </c>
      <c r="G659" s="103">
        <v>42916</v>
      </c>
      <c r="H659" s="157"/>
      <c r="I659" s="99"/>
      <c r="J659" s="11"/>
      <c r="K659" s="11"/>
      <c r="L659" s="68">
        <f t="shared" si="254"/>
        <v>132.38</v>
      </c>
      <c r="M659" s="11">
        <v>24.11</v>
      </c>
      <c r="N659" s="11">
        <v>1804.5</v>
      </c>
      <c r="O659" s="209" t="s">
        <v>485</v>
      </c>
      <c r="P659" s="205"/>
      <c r="Q659" s="205">
        <f t="shared" ref="Q659" si="262">L660/L659</f>
        <v>1.0340021151231302</v>
      </c>
      <c r="R659" s="205">
        <f t="shared" ref="R659" si="263">L660/((K658*0.06+J658)*1.18)</f>
        <v>1.0666348237507384</v>
      </c>
      <c r="AB659" s="93"/>
      <c r="AG659" s="93"/>
    </row>
    <row r="660" spans="1:33" s="5" customFormat="1" ht="14.25" customHeight="1" x14ac:dyDescent="0.2">
      <c r="A660" s="163"/>
      <c r="B660" s="163"/>
      <c r="C660" s="163"/>
      <c r="D660" s="208"/>
      <c r="E660" s="180"/>
      <c r="F660" s="103">
        <v>42917</v>
      </c>
      <c r="G660" s="103">
        <v>43100</v>
      </c>
      <c r="H660" s="158"/>
      <c r="I660" s="99"/>
      <c r="J660" s="11"/>
      <c r="K660" s="11"/>
      <c r="L660" s="68">
        <f t="shared" si="254"/>
        <v>136.88119999999998</v>
      </c>
      <c r="M660" s="11">
        <v>24.83</v>
      </c>
      <c r="N660" s="11">
        <v>1867.52</v>
      </c>
      <c r="O660" s="210" t="s">
        <v>485</v>
      </c>
      <c r="P660" s="206"/>
      <c r="Q660" s="206"/>
      <c r="R660" s="206"/>
      <c r="AB660" s="93"/>
      <c r="AG660" s="93"/>
    </row>
    <row r="661" spans="1:33" s="5" customFormat="1" ht="14.25" customHeight="1" x14ac:dyDescent="0.2">
      <c r="A661" s="161" t="s">
        <v>460</v>
      </c>
      <c r="B661" s="161" t="s">
        <v>144</v>
      </c>
      <c r="C661" s="161" t="s">
        <v>148</v>
      </c>
      <c r="D661" s="157">
        <v>42723</v>
      </c>
      <c r="E661" s="157" t="s">
        <v>621</v>
      </c>
      <c r="F661" s="103">
        <v>42736</v>
      </c>
      <c r="G661" s="103">
        <v>42916</v>
      </c>
      <c r="H661" s="22"/>
      <c r="I661" s="99">
        <f t="shared" ref="I661:I662" si="264">K661*0.06+J661</f>
        <v>127.8942</v>
      </c>
      <c r="J661" s="101">
        <v>19.14</v>
      </c>
      <c r="K661" s="101">
        <v>1812.57</v>
      </c>
      <c r="L661" s="68">
        <f t="shared" si="254"/>
        <v>0</v>
      </c>
      <c r="M661" s="11"/>
      <c r="N661" s="11"/>
      <c r="O661" s="209"/>
      <c r="P661" s="205">
        <f t="shared" ref="P661" si="265">(K662*0.06+J662)/(K661*0.06+J661)</f>
        <v>1.0050041362313538</v>
      </c>
      <c r="Q661" s="205"/>
      <c r="R661" s="205"/>
      <c r="AB661" s="93"/>
      <c r="AG661" s="93"/>
    </row>
    <row r="662" spans="1:33" s="5" customFormat="1" ht="14.25" customHeight="1" x14ac:dyDescent="0.2">
      <c r="A662" s="162"/>
      <c r="B662" s="162"/>
      <c r="C662" s="162"/>
      <c r="D662" s="158"/>
      <c r="E662" s="158"/>
      <c r="F662" s="103">
        <v>42917</v>
      </c>
      <c r="G662" s="103">
        <v>43100</v>
      </c>
      <c r="H662" s="22"/>
      <c r="I662" s="99">
        <f t="shared" si="264"/>
        <v>128.5342</v>
      </c>
      <c r="J662" s="101">
        <v>19.78</v>
      </c>
      <c r="K662" s="101">
        <v>1812.57</v>
      </c>
      <c r="L662" s="68">
        <f t="shared" si="254"/>
        <v>0</v>
      </c>
      <c r="M662" s="11"/>
      <c r="N662" s="11"/>
      <c r="O662" s="210"/>
      <c r="P662" s="206"/>
      <c r="Q662" s="206"/>
      <c r="R662" s="206"/>
      <c r="AB662" s="93"/>
      <c r="AG662" s="93"/>
    </row>
    <row r="663" spans="1:33" s="5" customFormat="1" ht="14.25" customHeight="1" x14ac:dyDescent="0.2">
      <c r="A663" s="162"/>
      <c r="B663" s="162"/>
      <c r="C663" s="162"/>
      <c r="D663" s="157">
        <v>42356</v>
      </c>
      <c r="E663" s="180" t="s">
        <v>627</v>
      </c>
      <c r="F663" s="103">
        <v>42736</v>
      </c>
      <c r="G663" s="103">
        <v>42916</v>
      </c>
      <c r="H663" s="157"/>
      <c r="I663" s="99"/>
      <c r="J663" s="11"/>
      <c r="K663" s="11"/>
      <c r="L663" s="68">
        <f t="shared" si="254"/>
        <v>132.38219999999998</v>
      </c>
      <c r="M663" s="11">
        <v>20.399999999999999</v>
      </c>
      <c r="N663" s="11">
        <v>1866.37</v>
      </c>
      <c r="O663" s="209"/>
      <c r="P663" s="205"/>
      <c r="Q663" s="205">
        <f t="shared" ref="Q663" si="266">L664/L663</f>
        <v>1.0339743560690184</v>
      </c>
      <c r="R663" s="205">
        <f t="shared" ref="R663" si="267">L664/((K662*0.06+J662)*1.18)</f>
        <v>0.90248222269617395</v>
      </c>
      <c r="AB663" s="93"/>
      <c r="AG663" s="93"/>
    </row>
    <row r="664" spans="1:33" s="5" customFormat="1" ht="14.25" customHeight="1" x14ac:dyDescent="0.2">
      <c r="A664" s="163"/>
      <c r="B664" s="163"/>
      <c r="C664" s="163"/>
      <c r="D664" s="158"/>
      <c r="E664" s="180"/>
      <c r="F664" s="103">
        <v>42917</v>
      </c>
      <c r="G664" s="103">
        <v>43100</v>
      </c>
      <c r="H664" s="158"/>
      <c r="I664" s="99"/>
      <c r="J664" s="11"/>
      <c r="K664" s="11"/>
      <c r="L664" s="68">
        <f t="shared" si="254"/>
        <v>136.87979999999999</v>
      </c>
      <c r="M664" s="11">
        <v>21.09</v>
      </c>
      <c r="N664" s="11">
        <v>1929.83</v>
      </c>
      <c r="O664" s="210"/>
      <c r="P664" s="206"/>
      <c r="Q664" s="206"/>
      <c r="R664" s="206"/>
      <c r="AB664" s="93"/>
      <c r="AG664" s="93"/>
    </row>
    <row r="665" spans="1:33" s="5" customFormat="1" ht="14.25" customHeight="1" x14ac:dyDescent="0.2">
      <c r="A665" s="180" t="s">
        <v>51</v>
      </c>
      <c r="B665" s="180" t="s">
        <v>91</v>
      </c>
      <c r="C665" s="180" t="s">
        <v>192</v>
      </c>
      <c r="D665" s="157">
        <v>42713</v>
      </c>
      <c r="E665" s="157" t="s">
        <v>830</v>
      </c>
      <c r="F665" s="103">
        <v>42736</v>
      </c>
      <c r="G665" s="103">
        <v>42916</v>
      </c>
      <c r="H665" s="157"/>
      <c r="I665" s="99">
        <f t="shared" ref="I665:I684" si="268">K665*0.06+J665</f>
        <v>202.85999999999999</v>
      </c>
      <c r="J665" s="100">
        <v>22.56</v>
      </c>
      <c r="K665" s="100">
        <v>3005</v>
      </c>
      <c r="L665" s="100"/>
      <c r="M665" s="100"/>
      <c r="N665" s="100"/>
      <c r="O665" s="209"/>
      <c r="P665" s="205">
        <f t="shared" ref="P665:P669" si="269">(K666*0.06+J666)/(K665*0.06+J665)</f>
        <v>1.0328531992507148</v>
      </c>
      <c r="Q665" s="205"/>
      <c r="R665" s="205"/>
      <c r="AB665" s="93"/>
      <c r="AG665" s="93"/>
    </row>
    <row r="666" spans="1:33" s="5" customFormat="1" ht="14.25" customHeight="1" x14ac:dyDescent="0.2">
      <c r="A666" s="180"/>
      <c r="B666" s="180"/>
      <c r="C666" s="180"/>
      <c r="D666" s="158"/>
      <c r="E666" s="158"/>
      <c r="F666" s="103">
        <v>42917</v>
      </c>
      <c r="G666" s="103">
        <v>43100</v>
      </c>
      <c r="H666" s="158"/>
      <c r="I666" s="99">
        <f t="shared" si="268"/>
        <v>209.52459999999999</v>
      </c>
      <c r="J666" s="100">
        <v>23.68</v>
      </c>
      <c r="K666" s="100">
        <v>3097.41</v>
      </c>
      <c r="L666" s="100"/>
      <c r="M666" s="100"/>
      <c r="N666" s="100"/>
      <c r="O666" s="210"/>
      <c r="P666" s="206"/>
      <c r="Q666" s="206"/>
      <c r="R666" s="206"/>
      <c r="AB666" s="93"/>
      <c r="AG666" s="93"/>
    </row>
    <row r="667" spans="1:33" s="5" customFormat="1" ht="14.25" customHeight="1" x14ac:dyDescent="0.2">
      <c r="A667" s="180"/>
      <c r="B667" s="180"/>
      <c r="C667" s="180"/>
      <c r="D667" s="208">
        <v>42723</v>
      </c>
      <c r="E667" s="180" t="s">
        <v>827</v>
      </c>
      <c r="F667" s="103">
        <v>42736</v>
      </c>
      <c r="G667" s="103">
        <v>42916</v>
      </c>
      <c r="H667" s="157"/>
      <c r="I667" s="99"/>
      <c r="J667" s="100"/>
      <c r="K667" s="100"/>
      <c r="L667" s="100">
        <v>128.82</v>
      </c>
      <c r="M667" s="100">
        <v>14.05</v>
      </c>
      <c r="N667" s="100">
        <v>1912.95</v>
      </c>
      <c r="O667" s="209"/>
      <c r="P667" s="205"/>
      <c r="Q667" s="205">
        <f t="shared" ref="Q667" si="270">L668/L667</f>
        <v>1.0344666977177457</v>
      </c>
      <c r="R667" s="205">
        <f t="shared" ref="R667" si="271">L668/((K666*0.06+J666)*1.18)</f>
        <v>0.53899257361584518</v>
      </c>
      <c r="AB667" s="93"/>
      <c r="AG667" s="93"/>
    </row>
    <row r="668" spans="1:33" s="5" customFormat="1" ht="14.25" customHeight="1" x14ac:dyDescent="0.2">
      <c r="A668" s="180"/>
      <c r="B668" s="180"/>
      <c r="C668" s="180"/>
      <c r="D668" s="208"/>
      <c r="E668" s="180"/>
      <c r="F668" s="103">
        <v>42917</v>
      </c>
      <c r="G668" s="103">
        <v>43100</v>
      </c>
      <c r="H668" s="158"/>
      <c r="I668" s="99"/>
      <c r="J668" s="100"/>
      <c r="K668" s="100"/>
      <c r="L668" s="100">
        <v>133.26</v>
      </c>
      <c r="M668" s="100">
        <v>14.47</v>
      </c>
      <c r="N668" s="100">
        <v>1979.9</v>
      </c>
      <c r="O668" s="210"/>
      <c r="P668" s="206"/>
      <c r="Q668" s="206"/>
      <c r="R668" s="206"/>
      <c r="AB668" s="93"/>
      <c r="AG668" s="93"/>
    </row>
    <row r="669" spans="1:33" s="5" customFormat="1" ht="14.25" customHeight="1" x14ac:dyDescent="0.2">
      <c r="A669" s="180" t="s">
        <v>51</v>
      </c>
      <c r="B669" s="180" t="s">
        <v>193</v>
      </c>
      <c r="C669" s="180" t="s">
        <v>141</v>
      </c>
      <c r="D669" s="157">
        <v>42713</v>
      </c>
      <c r="E669" s="157" t="s">
        <v>828</v>
      </c>
      <c r="F669" s="103">
        <v>42736</v>
      </c>
      <c r="G669" s="103">
        <v>42916</v>
      </c>
      <c r="H669" s="157"/>
      <c r="I669" s="99">
        <f t="shared" si="268"/>
        <v>271.56</v>
      </c>
      <c r="J669" s="100">
        <v>22.56</v>
      </c>
      <c r="K669" s="100">
        <v>4150</v>
      </c>
      <c r="L669" s="69"/>
      <c r="M669" s="69"/>
      <c r="N669" s="69"/>
      <c r="O669" s="209"/>
      <c r="P669" s="205">
        <f t="shared" si="269"/>
        <v>1.036689497716895</v>
      </c>
      <c r="Q669" s="205"/>
      <c r="R669" s="205"/>
      <c r="AB669" s="93"/>
      <c r="AG669" s="93"/>
    </row>
    <row r="670" spans="1:33" s="5" customFormat="1" ht="14.25" customHeight="1" x14ac:dyDescent="0.2">
      <c r="A670" s="180"/>
      <c r="B670" s="180"/>
      <c r="C670" s="180"/>
      <c r="D670" s="158"/>
      <c r="E670" s="158"/>
      <c r="F670" s="103">
        <v>42917</v>
      </c>
      <c r="G670" s="103">
        <v>43100</v>
      </c>
      <c r="H670" s="158"/>
      <c r="I670" s="99">
        <f t="shared" si="268"/>
        <v>281.52340000000004</v>
      </c>
      <c r="J670" s="100">
        <v>23.68</v>
      </c>
      <c r="K670" s="60">
        <v>4297.3900000000003</v>
      </c>
      <c r="L670" s="69"/>
      <c r="M670" s="69"/>
      <c r="N670" s="69"/>
      <c r="O670" s="210"/>
      <c r="P670" s="206"/>
      <c r="Q670" s="206"/>
      <c r="R670" s="206"/>
      <c r="AB670" s="93"/>
      <c r="AG670" s="93"/>
    </row>
    <row r="671" spans="1:33" s="5" customFormat="1" ht="14.25" customHeight="1" x14ac:dyDescent="0.2">
      <c r="A671" s="180"/>
      <c r="B671" s="180"/>
      <c r="C671" s="180"/>
      <c r="D671" s="208">
        <v>42723</v>
      </c>
      <c r="E671" s="180" t="s">
        <v>827</v>
      </c>
      <c r="F671" s="103">
        <v>42736</v>
      </c>
      <c r="G671" s="103">
        <v>42916</v>
      </c>
      <c r="H671" s="157"/>
      <c r="I671" s="99"/>
      <c r="J671" s="100"/>
      <c r="K671" s="100"/>
      <c r="L671" s="100">
        <v>111.98</v>
      </c>
      <c r="M671" s="100">
        <v>9.14</v>
      </c>
      <c r="N671" s="100">
        <v>1713.87</v>
      </c>
      <c r="O671" s="209"/>
      <c r="P671" s="205"/>
      <c r="Q671" s="205">
        <f t="shared" ref="Q671" si="272">L672/L671</f>
        <v>1.0350062511162708</v>
      </c>
      <c r="R671" s="205">
        <f t="shared" ref="R671" si="273">L672/((K670*0.06+J670)*1.18)</f>
        <v>0.34888872109050556</v>
      </c>
      <c r="AB671" s="93"/>
      <c r="AG671" s="93"/>
    </row>
    <row r="672" spans="1:33" s="5" customFormat="1" ht="14.25" customHeight="1" x14ac:dyDescent="0.2">
      <c r="A672" s="180"/>
      <c r="B672" s="180"/>
      <c r="C672" s="180"/>
      <c r="D672" s="208"/>
      <c r="E672" s="180"/>
      <c r="F672" s="103">
        <v>42917</v>
      </c>
      <c r="G672" s="103">
        <v>43100</v>
      </c>
      <c r="H672" s="158"/>
      <c r="I672" s="99"/>
      <c r="J672" s="100"/>
      <c r="K672" s="100"/>
      <c r="L672" s="100">
        <v>115.9</v>
      </c>
      <c r="M672" s="100">
        <v>9.4600000000000009</v>
      </c>
      <c r="N672" s="100">
        <v>1774</v>
      </c>
      <c r="O672" s="210"/>
      <c r="P672" s="206"/>
      <c r="Q672" s="206"/>
      <c r="R672" s="206"/>
      <c r="AB672" s="93"/>
      <c r="AG672" s="93"/>
    </row>
    <row r="673" spans="1:33" s="5" customFormat="1" ht="14.25" customHeight="1" x14ac:dyDescent="0.2">
      <c r="A673" s="161" t="s">
        <v>51</v>
      </c>
      <c r="B673" s="161" t="s">
        <v>194</v>
      </c>
      <c r="C673" s="161" t="s">
        <v>141</v>
      </c>
      <c r="D673" s="157">
        <v>42713</v>
      </c>
      <c r="E673" s="157" t="s">
        <v>828</v>
      </c>
      <c r="F673" s="103">
        <v>42736</v>
      </c>
      <c r="G673" s="103">
        <v>42916</v>
      </c>
      <c r="H673" s="157"/>
      <c r="I673" s="99">
        <f t="shared" si="268"/>
        <v>271.56</v>
      </c>
      <c r="J673" s="100">
        <v>22.56</v>
      </c>
      <c r="K673" s="100">
        <v>4150</v>
      </c>
      <c r="L673" s="69"/>
      <c r="M673" s="69"/>
      <c r="N673" s="69"/>
      <c r="O673" s="209"/>
      <c r="P673" s="205">
        <f t="shared" ref="P673:P683" si="274">(K674*0.06+J674)/(K673*0.06+J673)</f>
        <v>1.036689497716895</v>
      </c>
      <c r="Q673" s="205"/>
      <c r="R673" s="205"/>
      <c r="AB673" s="93"/>
      <c r="AG673" s="93"/>
    </row>
    <row r="674" spans="1:33" s="5" customFormat="1" ht="14.25" customHeight="1" x14ac:dyDescent="0.2">
      <c r="A674" s="162"/>
      <c r="B674" s="162"/>
      <c r="C674" s="162"/>
      <c r="D674" s="158"/>
      <c r="E674" s="158"/>
      <c r="F674" s="103">
        <v>42917</v>
      </c>
      <c r="G674" s="103">
        <v>43100</v>
      </c>
      <c r="H674" s="158"/>
      <c r="I674" s="99">
        <f t="shared" si="268"/>
        <v>281.52340000000004</v>
      </c>
      <c r="J674" s="100">
        <v>23.68</v>
      </c>
      <c r="K674" s="60">
        <v>4297.3900000000003</v>
      </c>
      <c r="L674" s="69"/>
      <c r="M674" s="69"/>
      <c r="N674" s="69"/>
      <c r="O674" s="210"/>
      <c r="P674" s="206"/>
      <c r="Q674" s="206"/>
      <c r="R674" s="206"/>
      <c r="AB674" s="93"/>
      <c r="AG674" s="93"/>
    </row>
    <row r="675" spans="1:33" s="5" customFormat="1" ht="14.25" customHeight="1" x14ac:dyDescent="0.2">
      <c r="A675" s="162"/>
      <c r="B675" s="162"/>
      <c r="C675" s="162"/>
      <c r="D675" s="208">
        <v>42723</v>
      </c>
      <c r="E675" s="180" t="s">
        <v>827</v>
      </c>
      <c r="F675" s="103">
        <v>42736</v>
      </c>
      <c r="G675" s="103">
        <v>42916</v>
      </c>
      <c r="H675" s="157"/>
      <c r="I675" s="99"/>
      <c r="J675" s="100"/>
      <c r="K675" s="100"/>
      <c r="L675" s="100">
        <v>110.46</v>
      </c>
      <c r="M675" s="100">
        <v>9.02</v>
      </c>
      <c r="N675" s="100">
        <v>1690.63</v>
      </c>
      <c r="O675" s="209"/>
      <c r="P675" s="205"/>
      <c r="Q675" s="205">
        <f t="shared" ref="Q675" si="275">L676/L675</f>
        <v>1.0350353068984248</v>
      </c>
      <c r="R675" s="205">
        <f t="shared" ref="R675" si="276">L676/((K674*0.06+J674)*1.18)</f>
        <v>0.34416261848384383</v>
      </c>
      <c r="AB675" s="93"/>
      <c r="AG675" s="93"/>
    </row>
    <row r="676" spans="1:33" s="5" customFormat="1" ht="14.25" customHeight="1" x14ac:dyDescent="0.2">
      <c r="A676" s="162"/>
      <c r="B676" s="162"/>
      <c r="C676" s="162"/>
      <c r="D676" s="208"/>
      <c r="E676" s="180"/>
      <c r="F676" s="103">
        <v>42917</v>
      </c>
      <c r="G676" s="103">
        <v>43100</v>
      </c>
      <c r="H676" s="158"/>
      <c r="I676" s="99"/>
      <c r="J676" s="100"/>
      <c r="K676" s="100"/>
      <c r="L676" s="100">
        <v>114.33</v>
      </c>
      <c r="M676" s="100">
        <v>9.34</v>
      </c>
      <c r="N676" s="100">
        <v>1749.8</v>
      </c>
      <c r="O676" s="210"/>
      <c r="P676" s="206"/>
      <c r="Q676" s="206"/>
      <c r="R676" s="206"/>
      <c r="AB676" s="93"/>
      <c r="AG676" s="93"/>
    </row>
    <row r="677" spans="1:33" s="5" customFormat="1" ht="14.25" customHeight="1" x14ac:dyDescent="0.2">
      <c r="A677" s="162"/>
      <c r="B677" s="162"/>
      <c r="C677" s="162"/>
      <c r="D677" s="208">
        <v>42723</v>
      </c>
      <c r="E677" s="180" t="s">
        <v>827</v>
      </c>
      <c r="F677" s="103">
        <v>42736</v>
      </c>
      <c r="G677" s="103">
        <v>42916</v>
      </c>
      <c r="H677" s="157"/>
      <c r="I677" s="99"/>
      <c r="J677" s="100"/>
      <c r="K677" s="100"/>
      <c r="L677" s="100">
        <v>110.46</v>
      </c>
      <c r="M677" s="100">
        <v>24.11</v>
      </c>
      <c r="N677" s="100">
        <v>1439.14</v>
      </c>
      <c r="O677" s="209"/>
      <c r="P677" s="205"/>
      <c r="Q677" s="205">
        <f t="shared" ref="Q677" si="277">L678/L677</f>
        <v>1.0350353068984248</v>
      </c>
      <c r="R677" s="205">
        <f>L678/((K674*0.06+J674)*1.18)</f>
        <v>0.34416261848384383</v>
      </c>
      <c r="AB677" s="93"/>
      <c r="AG677" s="93"/>
    </row>
    <row r="678" spans="1:33" s="5" customFormat="1" ht="14.25" customHeight="1" x14ac:dyDescent="0.2">
      <c r="A678" s="163"/>
      <c r="B678" s="163"/>
      <c r="C678" s="163"/>
      <c r="D678" s="208"/>
      <c r="E678" s="180"/>
      <c r="F678" s="103">
        <v>42917</v>
      </c>
      <c r="G678" s="103">
        <v>43100</v>
      </c>
      <c r="H678" s="158"/>
      <c r="I678" s="99"/>
      <c r="J678" s="100"/>
      <c r="K678" s="100"/>
      <c r="L678" s="100">
        <v>114.33</v>
      </c>
      <c r="M678" s="100">
        <v>24.83</v>
      </c>
      <c r="N678" s="100">
        <v>1491.67</v>
      </c>
      <c r="O678" s="210"/>
      <c r="P678" s="206"/>
      <c r="Q678" s="206"/>
      <c r="R678" s="206"/>
      <c r="AB678" s="93"/>
      <c r="AG678" s="93"/>
    </row>
    <row r="679" spans="1:33" s="5" customFormat="1" ht="14.25" customHeight="1" x14ac:dyDescent="0.2">
      <c r="A679" s="180" t="s">
        <v>51</v>
      </c>
      <c r="B679" s="180" t="s">
        <v>91</v>
      </c>
      <c r="C679" s="180" t="s">
        <v>37</v>
      </c>
      <c r="D679" s="157">
        <v>42713</v>
      </c>
      <c r="E679" s="157" t="s">
        <v>829</v>
      </c>
      <c r="F679" s="103">
        <v>42736</v>
      </c>
      <c r="G679" s="103">
        <v>42916</v>
      </c>
      <c r="H679" s="157"/>
      <c r="I679" s="99">
        <f t="shared" si="268"/>
        <v>181.30680000000001</v>
      </c>
      <c r="J679" s="100">
        <v>22.56</v>
      </c>
      <c r="K679" s="100">
        <v>2645.78</v>
      </c>
      <c r="L679" s="100"/>
      <c r="M679" s="100"/>
      <c r="N679" s="100"/>
      <c r="O679" s="209"/>
      <c r="P679" s="205">
        <f t="shared" si="274"/>
        <v>1.0164031354587912</v>
      </c>
      <c r="Q679" s="205"/>
      <c r="R679" s="205"/>
      <c r="AB679" s="93"/>
      <c r="AG679" s="93"/>
    </row>
    <row r="680" spans="1:33" s="5" customFormat="1" ht="14.25" customHeight="1" x14ac:dyDescent="0.2">
      <c r="A680" s="180"/>
      <c r="B680" s="180"/>
      <c r="C680" s="180"/>
      <c r="D680" s="158"/>
      <c r="E680" s="158"/>
      <c r="F680" s="103">
        <v>42917</v>
      </c>
      <c r="G680" s="103">
        <v>43100</v>
      </c>
      <c r="H680" s="158"/>
      <c r="I680" s="99">
        <f t="shared" si="268"/>
        <v>184.2808</v>
      </c>
      <c r="J680" s="100">
        <v>23.68</v>
      </c>
      <c r="K680" s="100">
        <v>2676.68</v>
      </c>
      <c r="L680" s="100"/>
      <c r="M680" s="100"/>
      <c r="N680" s="100"/>
      <c r="O680" s="210"/>
      <c r="P680" s="206"/>
      <c r="Q680" s="206"/>
      <c r="R680" s="206"/>
      <c r="AB680" s="93"/>
      <c r="AG680" s="93"/>
    </row>
    <row r="681" spans="1:33" s="5" customFormat="1" ht="14.25" customHeight="1" x14ac:dyDescent="0.2">
      <c r="A681" s="180"/>
      <c r="B681" s="180"/>
      <c r="C681" s="180"/>
      <c r="D681" s="208">
        <v>42723</v>
      </c>
      <c r="E681" s="180" t="s">
        <v>827</v>
      </c>
      <c r="F681" s="103">
        <v>42736</v>
      </c>
      <c r="G681" s="103">
        <v>42916</v>
      </c>
      <c r="H681" s="157"/>
      <c r="I681" s="99"/>
      <c r="J681" s="100"/>
      <c r="K681" s="100"/>
      <c r="L681" s="100">
        <v>128.82</v>
      </c>
      <c r="M681" s="100">
        <v>16.03</v>
      </c>
      <c r="N681" s="100">
        <v>1879.92</v>
      </c>
      <c r="O681" s="209"/>
      <c r="P681" s="205"/>
      <c r="Q681" s="205">
        <f t="shared" ref="Q681" si="278">L682/L681</f>
        <v>1.0350100916006832</v>
      </c>
      <c r="R681" s="205">
        <f t="shared" ref="R681" si="279">L682/((K680*0.06+J680)*1.18)</f>
        <v>0.61314865913176431</v>
      </c>
      <c r="AB681" s="93"/>
      <c r="AG681" s="93"/>
    </row>
    <row r="682" spans="1:33" s="5" customFormat="1" ht="14.25" customHeight="1" x14ac:dyDescent="0.2">
      <c r="A682" s="180"/>
      <c r="B682" s="180"/>
      <c r="C682" s="180"/>
      <c r="D682" s="208"/>
      <c r="E682" s="180"/>
      <c r="F682" s="103">
        <v>42917</v>
      </c>
      <c r="G682" s="103">
        <v>43100</v>
      </c>
      <c r="H682" s="158"/>
      <c r="I682" s="99"/>
      <c r="J682" s="100"/>
      <c r="K682" s="100"/>
      <c r="L682" s="100">
        <v>133.33000000000001</v>
      </c>
      <c r="M682" s="100">
        <v>16.59</v>
      </c>
      <c r="N682" s="100">
        <v>1645.72</v>
      </c>
      <c r="O682" s="210"/>
      <c r="P682" s="206"/>
      <c r="Q682" s="206"/>
      <c r="R682" s="206"/>
      <c r="AB682" s="93"/>
      <c r="AG682" s="93"/>
    </row>
    <row r="683" spans="1:33" s="7" customFormat="1" ht="14.25" customHeight="1" x14ac:dyDescent="0.2">
      <c r="A683" s="180" t="s">
        <v>51</v>
      </c>
      <c r="B683" s="180" t="s">
        <v>195</v>
      </c>
      <c r="C683" s="180" t="s">
        <v>196</v>
      </c>
      <c r="D683" s="157">
        <v>42327</v>
      </c>
      <c r="E683" s="157" t="s">
        <v>541</v>
      </c>
      <c r="F683" s="103">
        <v>42736</v>
      </c>
      <c r="G683" s="103">
        <v>42916</v>
      </c>
      <c r="H683" s="157"/>
      <c r="I683" s="99">
        <f t="shared" si="268"/>
        <v>276.01379999999995</v>
      </c>
      <c r="J683" s="100">
        <v>22.56</v>
      </c>
      <c r="K683" s="60">
        <v>4224.2299999999996</v>
      </c>
      <c r="L683" s="69"/>
      <c r="M683" s="69"/>
      <c r="N683" s="69"/>
      <c r="O683" s="209"/>
      <c r="P683" s="205">
        <f t="shared" si="274"/>
        <v>1.0470099683421628</v>
      </c>
      <c r="Q683" s="205"/>
      <c r="R683" s="205"/>
      <c r="AB683" s="96"/>
      <c r="AG683" s="96"/>
    </row>
    <row r="684" spans="1:33" s="5" customFormat="1" ht="14.25" customHeight="1" x14ac:dyDescent="0.2">
      <c r="A684" s="180"/>
      <c r="B684" s="180"/>
      <c r="C684" s="180"/>
      <c r="D684" s="158"/>
      <c r="E684" s="158"/>
      <c r="F684" s="103">
        <v>42917</v>
      </c>
      <c r="G684" s="103">
        <v>43100</v>
      </c>
      <c r="H684" s="158"/>
      <c r="I684" s="99">
        <f t="shared" si="268"/>
        <v>288.98919999999998</v>
      </c>
      <c r="J684" s="100">
        <v>23.68</v>
      </c>
      <c r="K684" s="60">
        <v>4421.82</v>
      </c>
      <c r="L684" s="69"/>
      <c r="M684" s="69"/>
      <c r="N684" s="69"/>
      <c r="O684" s="210"/>
      <c r="P684" s="206"/>
      <c r="Q684" s="206"/>
      <c r="R684" s="206"/>
      <c r="AB684" s="93"/>
      <c r="AG684" s="93"/>
    </row>
    <row r="685" spans="1:33" s="5" customFormat="1" ht="14.25" customHeight="1" x14ac:dyDescent="0.2">
      <c r="A685" s="180"/>
      <c r="B685" s="180"/>
      <c r="C685" s="180"/>
      <c r="D685" s="208">
        <v>42723</v>
      </c>
      <c r="E685" s="180" t="s">
        <v>827</v>
      </c>
      <c r="F685" s="103">
        <v>42736</v>
      </c>
      <c r="G685" s="103">
        <v>42916</v>
      </c>
      <c r="H685" s="157"/>
      <c r="I685" s="99"/>
      <c r="J685" s="100"/>
      <c r="K685" s="100"/>
      <c r="L685" s="100">
        <v>138.46</v>
      </c>
      <c r="M685" s="100">
        <v>11.32</v>
      </c>
      <c r="N685" s="100">
        <v>2118.98</v>
      </c>
      <c r="O685" s="209"/>
      <c r="P685" s="205"/>
      <c r="Q685" s="205">
        <f t="shared" ref="Q685" si="280">L686/L685</f>
        <v>1.034017044633829</v>
      </c>
      <c r="R685" s="205">
        <f t="shared" ref="R685" si="281">L686/((K684*0.06+J684)*1.18)</f>
        <v>0.41984443873534466</v>
      </c>
      <c r="AB685" s="93"/>
      <c r="AG685" s="93"/>
    </row>
    <row r="686" spans="1:33" s="5" customFormat="1" ht="14.25" customHeight="1" x14ac:dyDescent="0.2">
      <c r="A686" s="180"/>
      <c r="B686" s="180"/>
      <c r="C686" s="180"/>
      <c r="D686" s="208"/>
      <c r="E686" s="180"/>
      <c r="F686" s="103">
        <v>42917</v>
      </c>
      <c r="G686" s="103">
        <v>43100</v>
      </c>
      <c r="H686" s="158"/>
      <c r="I686" s="99"/>
      <c r="J686" s="100"/>
      <c r="K686" s="100"/>
      <c r="L686" s="100">
        <v>143.16999999999999</v>
      </c>
      <c r="M686" s="100">
        <v>11.71</v>
      </c>
      <c r="N686" s="100">
        <v>2191.0300000000002</v>
      </c>
      <c r="O686" s="210"/>
      <c r="P686" s="206"/>
      <c r="Q686" s="206"/>
      <c r="R686" s="206"/>
      <c r="AB686" s="93"/>
      <c r="AG686" s="93"/>
    </row>
    <row r="687" spans="1:33" s="5" customFormat="1" ht="14.25" customHeight="1" x14ac:dyDescent="0.2">
      <c r="A687" s="180" t="s">
        <v>51</v>
      </c>
      <c r="B687" s="180" t="s">
        <v>91</v>
      </c>
      <c r="C687" s="180" t="s">
        <v>685</v>
      </c>
      <c r="D687" s="208">
        <v>42713</v>
      </c>
      <c r="E687" s="180" t="s">
        <v>833</v>
      </c>
      <c r="F687" s="103">
        <v>42736</v>
      </c>
      <c r="G687" s="103">
        <v>42916</v>
      </c>
      <c r="H687" s="157"/>
      <c r="I687" s="99">
        <f>K687*0.06+J687</f>
        <v>164.9734</v>
      </c>
      <c r="J687" s="100">
        <v>17.8</v>
      </c>
      <c r="K687" s="100">
        <v>2452.89</v>
      </c>
      <c r="L687" s="100"/>
      <c r="M687" s="100"/>
      <c r="N687" s="100"/>
      <c r="O687" s="209"/>
      <c r="P687" s="205">
        <f t="shared" ref="P687" si="282">(K688*0.06+J688)/(K687*0.06+J687)</f>
        <v>1.0140628731662193</v>
      </c>
      <c r="Q687" s="205"/>
      <c r="R687" s="205"/>
      <c r="AB687" s="93"/>
      <c r="AG687" s="93"/>
    </row>
    <row r="688" spans="1:33" s="5" customFormat="1" ht="14.25" customHeight="1" x14ac:dyDescent="0.2">
      <c r="A688" s="180"/>
      <c r="B688" s="180"/>
      <c r="C688" s="180"/>
      <c r="D688" s="208"/>
      <c r="E688" s="180"/>
      <c r="F688" s="103">
        <v>42917</v>
      </c>
      <c r="G688" s="103">
        <v>43100</v>
      </c>
      <c r="H688" s="158"/>
      <c r="I688" s="99">
        <f>K688*0.06+J688</f>
        <v>167.29339999999996</v>
      </c>
      <c r="J688" s="100">
        <v>18.2</v>
      </c>
      <c r="K688" s="100">
        <v>2484.89</v>
      </c>
      <c r="L688" s="100"/>
      <c r="M688" s="100"/>
      <c r="N688" s="100"/>
      <c r="O688" s="210"/>
      <c r="P688" s="206"/>
      <c r="Q688" s="206"/>
      <c r="R688" s="206"/>
      <c r="AB688" s="93"/>
      <c r="AG688" s="93"/>
    </row>
    <row r="689" spans="1:33" s="5" customFormat="1" ht="35.25" customHeight="1" x14ac:dyDescent="0.2">
      <c r="A689" s="180"/>
      <c r="B689" s="180"/>
      <c r="C689" s="180"/>
      <c r="D689" s="208">
        <v>42723</v>
      </c>
      <c r="E689" s="180" t="s">
        <v>827</v>
      </c>
      <c r="F689" s="103">
        <v>42736</v>
      </c>
      <c r="G689" s="103">
        <v>42916</v>
      </c>
      <c r="H689" s="157"/>
      <c r="I689" s="99"/>
      <c r="J689" s="100"/>
      <c r="K689" s="100"/>
      <c r="L689" s="100">
        <v>121.14</v>
      </c>
      <c r="M689" s="100">
        <v>21</v>
      </c>
      <c r="N689" s="100">
        <v>1669</v>
      </c>
      <c r="O689" s="209"/>
      <c r="P689" s="205"/>
      <c r="Q689" s="205">
        <f>L690/L689</f>
        <v>1.0350008254911671</v>
      </c>
      <c r="R689" s="205">
        <f t="shared" ref="R689" si="283">L690/((K688*0.06+J688)*1.18)</f>
        <v>0.6351370543496373</v>
      </c>
      <c r="AB689" s="93"/>
      <c r="AG689" s="93"/>
    </row>
    <row r="690" spans="1:33" s="5" customFormat="1" ht="30" customHeight="1" x14ac:dyDescent="0.2">
      <c r="A690" s="180"/>
      <c r="B690" s="180"/>
      <c r="C690" s="180"/>
      <c r="D690" s="208"/>
      <c r="E690" s="180"/>
      <c r="F690" s="103">
        <v>42917</v>
      </c>
      <c r="G690" s="103">
        <v>43100</v>
      </c>
      <c r="H690" s="158"/>
      <c r="I690" s="99"/>
      <c r="J690" s="100"/>
      <c r="K690" s="100"/>
      <c r="L690" s="100">
        <v>125.38</v>
      </c>
      <c r="M690" s="100">
        <v>21.48</v>
      </c>
      <c r="N690" s="100">
        <v>1731.67</v>
      </c>
      <c r="O690" s="210"/>
      <c r="P690" s="206"/>
      <c r="Q690" s="206"/>
      <c r="R690" s="206"/>
      <c r="AB690" s="93"/>
      <c r="AG690" s="93"/>
    </row>
    <row r="691" spans="1:33" s="5" customFormat="1" ht="14.25" customHeight="1" x14ac:dyDescent="0.2">
      <c r="A691" s="46">
        <v>13</v>
      </c>
      <c r="B691" s="47" t="s">
        <v>228</v>
      </c>
      <c r="C691" s="8"/>
      <c r="D691" s="8"/>
      <c r="E691" s="8"/>
      <c r="F691" s="8"/>
      <c r="G691" s="8"/>
      <c r="H691" s="8"/>
      <c r="I691" s="66"/>
      <c r="J691" s="8"/>
      <c r="K691" s="8"/>
      <c r="L691" s="8"/>
      <c r="M691" s="8"/>
      <c r="N691" s="9"/>
      <c r="O691" s="65"/>
      <c r="P691" s="69"/>
      <c r="Q691" s="69"/>
      <c r="R691" s="69"/>
      <c r="AB691" s="93"/>
      <c r="AG691" s="93"/>
    </row>
    <row r="692" spans="1:33" s="5" customFormat="1" ht="14.25" customHeight="1" x14ac:dyDescent="0.2">
      <c r="A692" s="161" t="s">
        <v>153</v>
      </c>
      <c r="B692" s="161" t="s">
        <v>266</v>
      </c>
      <c r="C692" s="161" t="s">
        <v>441</v>
      </c>
      <c r="D692" s="157">
        <v>42723</v>
      </c>
      <c r="E692" s="157" t="s">
        <v>747</v>
      </c>
      <c r="F692" s="103">
        <v>42736</v>
      </c>
      <c r="G692" s="103">
        <v>42916</v>
      </c>
      <c r="H692" s="157"/>
      <c r="I692" s="99">
        <f>K692*0.06+J692</f>
        <v>150.50639999999999</v>
      </c>
      <c r="J692" s="60">
        <v>36.06</v>
      </c>
      <c r="K692" s="60">
        <v>1907.44</v>
      </c>
      <c r="L692" s="60" t="s">
        <v>25</v>
      </c>
      <c r="M692" s="60" t="s">
        <v>25</v>
      </c>
      <c r="N692" s="60" t="s">
        <v>25</v>
      </c>
      <c r="O692" s="73"/>
      <c r="P692" s="205">
        <f t="shared" ref="P692:P700" si="284">(K693*0.06+J693)/(K692*0.06+J692)</f>
        <v>1.0269702816624409</v>
      </c>
      <c r="Q692" s="205"/>
      <c r="R692" s="205"/>
      <c r="AB692" s="93"/>
      <c r="AG692" s="93"/>
    </row>
    <row r="693" spans="1:33" s="5" customFormat="1" ht="14.25" customHeight="1" x14ac:dyDescent="0.2">
      <c r="A693" s="162"/>
      <c r="B693" s="162"/>
      <c r="C693" s="162"/>
      <c r="D693" s="158"/>
      <c r="E693" s="158"/>
      <c r="F693" s="103">
        <v>42917</v>
      </c>
      <c r="G693" s="103">
        <v>43100</v>
      </c>
      <c r="H693" s="158"/>
      <c r="I693" s="99">
        <f t="shared" ref="I693" si="285">K693*0.06+J693</f>
        <v>154.56559999999999</v>
      </c>
      <c r="J693" s="60">
        <v>37.28</v>
      </c>
      <c r="K693" s="60">
        <v>1954.76</v>
      </c>
      <c r="L693" s="60" t="s">
        <v>25</v>
      </c>
      <c r="M693" s="60" t="s">
        <v>25</v>
      </c>
      <c r="N693" s="60" t="s">
        <v>25</v>
      </c>
      <c r="O693" s="73"/>
      <c r="P693" s="206"/>
      <c r="Q693" s="206"/>
      <c r="R693" s="206"/>
      <c r="AB693" s="93"/>
      <c r="AG693" s="93"/>
    </row>
    <row r="694" spans="1:33" s="5" customFormat="1" ht="14.25" customHeight="1" x14ac:dyDescent="0.2">
      <c r="A694" s="162"/>
      <c r="B694" s="162"/>
      <c r="C694" s="162"/>
      <c r="D694" s="157">
        <v>42723</v>
      </c>
      <c r="E694" s="157" t="s">
        <v>748</v>
      </c>
      <c r="F694" s="103">
        <v>42736</v>
      </c>
      <c r="G694" s="103">
        <v>42916</v>
      </c>
      <c r="H694" s="157"/>
      <c r="I694" s="60" t="s">
        <v>25</v>
      </c>
      <c r="J694" s="60" t="s">
        <v>25</v>
      </c>
      <c r="K694" s="60" t="s">
        <v>25</v>
      </c>
      <c r="L694" s="100">
        <v>92.65</v>
      </c>
      <c r="M694" s="100">
        <v>22.6</v>
      </c>
      <c r="N694" s="100">
        <v>1167.45</v>
      </c>
      <c r="O694" s="73"/>
      <c r="P694" s="205"/>
      <c r="Q694" s="205">
        <f t="shared" ref="Q694:Q702" si="286">L695/L694</f>
        <v>1.0339989206691851</v>
      </c>
      <c r="R694" s="205">
        <f t="shared" ref="R694" si="287">L695/((K693*0.06+J693)*1.18)</f>
        <v>0.52525555930922607</v>
      </c>
      <c r="AB694" s="93"/>
      <c r="AG694" s="93"/>
    </row>
    <row r="695" spans="1:33" s="5" customFormat="1" ht="14.25" customHeight="1" x14ac:dyDescent="0.2">
      <c r="A695" s="163"/>
      <c r="B695" s="163"/>
      <c r="C695" s="163"/>
      <c r="D695" s="158"/>
      <c r="E695" s="158"/>
      <c r="F695" s="103">
        <v>42917</v>
      </c>
      <c r="G695" s="103">
        <v>43100</v>
      </c>
      <c r="H695" s="158"/>
      <c r="I695" s="60" t="s">
        <v>25</v>
      </c>
      <c r="J695" s="60" t="s">
        <v>25</v>
      </c>
      <c r="K695" s="60" t="s">
        <v>25</v>
      </c>
      <c r="L695" s="100">
        <v>95.8</v>
      </c>
      <c r="M695" s="100">
        <v>23.11</v>
      </c>
      <c r="N695" s="100">
        <v>1211.56</v>
      </c>
      <c r="O695" s="73"/>
      <c r="P695" s="206"/>
      <c r="Q695" s="206"/>
      <c r="R695" s="206"/>
      <c r="AB695" s="93"/>
      <c r="AG695" s="93"/>
    </row>
    <row r="696" spans="1:33" s="5" customFormat="1" ht="14.25" customHeight="1" x14ac:dyDescent="0.2">
      <c r="A696" s="161" t="s">
        <v>153</v>
      </c>
      <c r="B696" s="161" t="s">
        <v>263</v>
      </c>
      <c r="C696" s="161" t="s">
        <v>441</v>
      </c>
      <c r="D696" s="157">
        <v>42723</v>
      </c>
      <c r="E696" s="157" t="s">
        <v>747</v>
      </c>
      <c r="F696" s="103">
        <v>42736</v>
      </c>
      <c r="G696" s="103">
        <v>42916</v>
      </c>
      <c r="H696" s="157"/>
      <c r="I696" s="99">
        <f>K696*0.06+J696</f>
        <v>150.50639999999999</v>
      </c>
      <c r="J696" s="60">
        <v>36.06</v>
      </c>
      <c r="K696" s="60">
        <v>1907.44</v>
      </c>
      <c r="L696" s="60" t="s">
        <v>25</v>
      </c>
      <c r="M696" s="60" t="s">
        <v>25</v>
      </c>
      <c r="N696" s="60" t="s">
        <v>25</v>
      </c>
      <c r="O696" s="209"/>
      <c r="P696" s="205">
        <f t="shared" si="284"/>
        <v>1.0269702816624409</v>
      </c>
      <c r="Q696" s="205"/>
      <c r="R696" s="205"/>
      <c r="AB696" s="93"/>
      <c r="AG696" s="93"/>
    </row>
    <row r="697" spans="1:33" s="5" customFormat="1" ht="13.5" customHeight="1" x14ac:dyDescent="0.2">
      <c r="A697" s="162"/>
      <c r="B697" s="162"/>
      <c r="C697" s="162"/>
      <c r="D697" s="158"/>
      <c r="E697" s="158"/>
      <c r="F697" s="103">
        <v>42917</v>
      </c>
      <c r="G697" s="103">
        <v>43100</v>
      </c>
      <c r="H697" s="158"/>
      <c r="I697" s="99">
        <f t="shared" ref="I697" si="288">K697*0.06+J697</f>
        <v>154.56559999999999</v>
      </c>
      <c r="J697" s="60">
        <v>37.28</v>
      </c>
      <c r="K697" s="60">
        <v>1954.76</v>
      </c>
      <c r="L697" s="60" t="s">
        <v>25</v>
      </c>
      <c r="M697" s="60" t="s">
        <v>25</v>
      </c>
      <c r="N697" s="60" t="s">
        <v>25</v>
      </c>
      <c r="O697" s="210"/>
      <c r="P697" s="206"/>
      <c r="Q697" s="206"/>
      <c r="R697" s="206"/>
      <c r="AB697" s="93"/>
      <c r="AG697" s="93"/>
    </row>
    <row r="698" spans="1:33" s="5" customFormat="1" ht="14.25" customHeight="1" x14ac:dyDescent="0.2">
      <c r="A698" s="162"/>
      <c r="B698" s="162"/>
      <c r="C698" s="162"/>
      <c r="D698" s="157" t="s">
        <v>25</v>
      </c>
      <c r="E698" s="157" t="s">
        <v>25</v>
      </c>
      <c r="F698" s="103">
        <v>42736</v>
      </c>
      <c r="G698" s="103">
        <v>42916</v>
      </c>
      <c r="H698" s="157"/>
      <c r="I698" s="60" t="s">
        <v>25</v>
      </c>
      <c r="J698" s="60" t="s">
        <v>25</v>
      </c>
      <c r="K698" s="60" t="s">
        <v>25</v>
      </c>
      <c r="L698" s="60" t="s">
        <v>25</v>
      </c>
      <c r="M698" s="60" t="s">
        <v>25</v>
      </c>
      <c r="N698" s="60" t="s">
        <v>25</v>
      </c>
      <c r="O698" s="209"/>
      <c r="P698" s="205"/>
      <c r="Q698" s="205"/>
      <c r="R698" s="205"/>
      <c r="AB698" s="93"/>
      <c r="AG698" s="93"/>
    </row>
    <row r="699" spans="1:33" s="5" customFormat="1" ht="14.25" customHeight="1" x14ac:dyDescent="0.2">
      <c r="A699" s="163"/>
      <c r="B699" s="163"/>
      <c r="C699" s="163"/>
      <c r="D699" s="158"/>
      <c r="E699" s="158"/>
      <c r="F699" s="103">
        <v>42917</v>
      </c>
      <c r="G699" s="103">
        <v>43100</v>
      </c>
      <c r="H699" s="158"/>
      <c r="I699" s="60" t="s">
        <v>25</v>
      </c>
      <c r="J699" s="60" t="s">
        <v>25</v>
      </c>
      <c r="K699" s="60" t="s">
        <v>25</v>
      </c>
      <c r="L699" s="60" t="s">
        <v>25</v>
      </c>
      <c r="M699" s="60" t="s">
        <v>25</v>
      </c>
      <c r="N699" s="60" t="s">
        <v>25</v>
      </c>
      <c r="O699" s="210"/>
      <c r="P699" s="206"/>
      <c r="Q699" s="206"/>
      <c r="R699" s="206"/>
      <c r="AB699" s="93"/>
      <c r="AG699" s="93"/>
    </row>
    <row r="700" spans="1:33" s="7" customFormat="1" ht="14.25" customHeight="1" x14ac:dyDescent="0.2">
      <c r="A700" s="161" t="s">
        <v>153</v>
      </c>
      <c r="B700" s="161" t="s">
        <v>264</v>
      </c>
      <c r="C700" s="161" t="s">
        <v>563</v>
      </c>
      <c r="D700" s="208">
        <v>42327</v>
      </c>
      <c r="E700" s="208" t="s">
        <v>564</v>
      </c>
      <c r="F700" s="103">
        <v>42736</v>
      </c>
      <c r="G700" s="103">
        <v>42916</v>
      </c>
      <c r="H700" s="157" t="s">
        <v>722</v>
      </c>
      <c r="I700" s="99">
        <v>265.517</v>
      </c>
      <c r="J700" s="101">
        <v>51.2</v>
      </c>
      <c r="K700" s="101">
        <v>3571.95</v>
      </c>
      <c r="L700" s="69"/>
      <c r="M700" s="70"/>
      <c r="N700" s="70"/>
      <c r="O700" s="203" t="s">
        <v>567</v>
      </c>
      <c r="P700" s="205">
        <f t="shared" si="284"/>
        <v>1.023010202736548</v>
      </c>
      <c r="Q700" s="205"/>
      <c r="R700" s="205"/>
      <c r="AB700" s="96"/>
      <c r="AG700" s="96"/>
    </row>
    <row r="701" spans="1:33" ht="14.25" customHeight="1" x14ac:dyDescent="0.2">
      <c r="A701" s="162"/>
      <c r="B701" s="162"/>
      <c r="C701" s="162"/>
      <c r="D701" s="180"/>
      <c r="E701" s="180"/>
      <c r="F701" s="103">
        <v>42917</v>
      </c>
      <c r="G701" s="103">
        <v>43100</v>
      </c>
      <c r="H701" s="158"/>
      <c r="I701" s="99">
        <f t="shared" ref="I701" si="289">K701*0.06+J701</f>
        <v>271.6266</v>
      </c>
      <c r="J701" s="100">
        <v>56.85</v>
      </c>
      <c r="K701" s="101">
        <v>3579.61</v>
      </c>
      <c r="L701" s="69"/>
      <c r="N701" s="70"/>
      <c r="O701" s="252"/>
      <c r="P701" s="206"/>
      <c r="Q701" s="206"/>
      <c r="R701" s="206"/>
    </row>
    <row r="702" spans="1:33" ht="14.25" customHeight="1" x14ac:dyDescent="0.25">
      <c r="A702" s="162"/>
      <c r="B702" s="162"/>
      <c r="C702" s="162"/>
      <c r="D702" s="208">
        <v>42723</v>
      </c>
      <c r="E702" s="208" t="s">
        <v>720</v>
      </c>
      <c r="F702" s="103">
        <v>42736</v>
      </c>
      <c r="G702" s="103">
        <v>42916</v>
      </c>
      <c r="H702" s="157"/>
      <c r="I702" s="99"/>
      <c r="J702" s="101"/>
      <c r="K702" s="101"/>
      <c r="L702" s="101">
        <v>128.07</v>
      </c>
      <c r="M702" s="101">
        <v>24.7</v>
      </c>
      <c r="N702" s="101">
        <v>1722.83</v>
      </c>
      <c r="O702" s="255"/>
      <c r="P702" s="205"/>
      <c r="Q702" s="205">
        <f t="shared" si="286"/>
        <v>1.0339657999531506</v>
      </c>
      <c r="R702" s="205">
        <f>L703/((K701*0.06+J701))</f>
        <v>0.48750748269867528</v>
      </c>
    </row>
    <row r="703" spans="1:33" ht="14.25" customHeight="1" x14ac:dyDescent="0.25">
      <c r="A703" s="162"/>
      <c r="B703" s="162"/>
      <c r="C703" s="162"/>
      <c r="D703" s="180"/>
      <c r="E703" s="180"/>
      <c r="F703" s="103">
        <v>42917</v>
      </c>
      <c r="G703" s="103">
        <v>43100</v>
      </c>
      <c r="H703" s="158"/>
      <c r="I703" s="99"/>
      <c r="J703" s="101"/>
      <c r="K703" s="101"/>
      <c r="L703" s="101">
        <v>132.41999999999999</v>
      </c>
      <c r="M703" s="101">
        <v>25.54</v>
      </c>
      <c r="N703" s="101">
        <v>1781.33</v>
      </c>
      <c r="O703" s="234"/>
      <c r="P703" s="206"/>
      <c r="Q703" s="206"/>
      <c r="R703" s="206"/>
    </row>
    <row r="704" spans="1:33" ht="14.25" customHeight="1" x14ac:dyDescent="0.25">
      <c r="A704" s="46">
        <v>14</v>
      </c>
      <c r="B704" s="47" t="s">
        <v>229</v>
      </c>
      <c r="C704" s="8"/>
      <c r="D704" s="22"/>
      <c r="E704" s="22"/>
      <c r="F704" s="8"/>
      <c r="G704" s="8"/>
      <c r="H704" s="8"/>
      <c r="I704" s="66"/>
      <c r="J704" s="8"/>
      <c r="K704" s="8"/>
      <c r="L704" s="8"/>
      <c r="M704" s="8"/>
      <c r="N704" s="9"/>
      <c r="O704" s="65"/>
      <c r="P704" s="114"/>
      <c r="Q704" s="114"/>
      <c r="R704" s="114"/>
    </row>
    <row r="705" spans="1:33" ht="14.25" customHeight="1" x14ac:dyDescent="0.25">
      <c r="A705" s="161" t="s">
        <v>58</v>
      </c>
      <c r="B705" s="161" t="s">
        <v>59</v>
      </c>
      <c r="C705" s="161" t="s">
        <v>604</v>
      </c>
      <c r="D705" s="157">
        <v>42720</v>
      </c>
      <c r="E705" s="157" t="s">
        <v>595</v>
      </c>
      <c r="F705" s="103">
        <v>42736</v>
      </c>
      <c r="G705" s="103">
        <v>42916</v>
      </c>
      <c r="H705" s="157"/>
      <c r="I705" s="100">
        <f>K705*0.06+J705</f>
        <v>181.77</v>
      </c>
      <c r="J705" s="100">
        <v>28.02</v>
      </c>
      <c r="K705" s="100">
        <v>2562.5</v>
      </c>
      <c r="L705" s="114"/>
      <c r="M705" s="100"/>
      <c r="N705" s="100"/>
      <c r="O705" s="228" t="s">
        <v>605</v>
      </c>
      <c r="P705" s="205">
        <f t="shared" ref="P705" si="290">(K706*0.06+J706)/(K705*0.06+J705)</f>
        <v>1.0339329922429443</v>
      </c>
      <c r="Q705" s="205"/>
      <c r="R705" s="205"/>
    </row>
    <row r="706" spans="1:33" ht="14.25" customHeight="1" x14ac:dyDescent="0.25">
      <c r="A706" s="162"/>
      <c r="B706" s="162"/>
      <c r="C706" s="162"/>
      <c r="D706" s="158"/>
      <c r="E706" s="158"/>
      <c r="F706" s="103">
        <v>42917</v>
      </c>
      <c r="G706" s="103">
        <v>43100</v>
      </c>
      <c r="H706" s="158"/>
      <c r="I706" s="100">
        <f t="shared" ref="I706" si="291">K706*0.06+J706</f>
        <v>187.93799999999999</v>
      </c>
      <c r="J706" s="100">
        <v>29.04</v>
      </c>
      <c r="K706" s="100">
        <v>2648.3</v>
      </c>
      <c r="L706" s="114"/>
      <c r="M706" s="100"/>
      <c r="N706" s="100"/>
      <c r="O706" s="229"/>
      <c r="P706" s="206"/>
      <c r="Q706" s="206"/>
      <c r="R706" s="206"/>
    </row>
    <row r="707" spans="1:33" s="5" customFormat="1" ht="14.25" customHeight="1" x14ac:dyDescent="0.2">
      <c r="A707" s="162"/>
      <c r="B707" s="162"/>
      <c r="C707" s="162"/>
      <c r="D707" s="157">
        <v>42723</v>
      </c>
      <c r="E707" s="157" t="s">
        <v>749</v>
      </c>
      <c r="F707" s="103">
        <v>42736</v>
      </c>
      <c r="G707" s="103">
        <v>42916</v>
      </c>
      <c r="H707" s="157"/>
      <c r="I707" s="100"/>
      <c r="J707" s="114"/>
      <c r="K707" s="114"/>
      <c r="L707" s="100">
        <v>167.21</v>
      </c>
      <c r="M707" s="100">
        <v>27.83</v>
      </c>
      <c r="N707" s="100">
        <v>2322.9899999999998</v>
      </c>
      <c r="O707" s="229"/>
      <c r="P707" s="205"/>
      <c r="Q707" s="205">
        <f t="shared" ref="Q707" si="292">L708/L707</f>
        <v>1.0199748818850547</v>
      </c>
      <c r="R707" s="205">
        <f t="shared" ref="R707" si="293">L708/((K706*0.06+J706)*1.18)</f>
        <v>0.76905095459717976</v>
      </c>
      <c r="AB707" s="93"/>
      <c r="AG707" s="93"/>
    </row>
    <row r="708" spans="1:33" s="5" customFormat="1" ht="14.25" customHeight="1" x14ac:dyDescent="0.2">
      <c r="A708" s="162"/>
      <c r="B708" s="162"/>
      <c r="C708" s="162"/>
      <c r="D708" s="158"/>
      <c r="E708" s="158"/>
      <c r="F708" s="103">
        <v>42917</v>
      </c>
      <c r="G708" s="103">
        <v>43100</v>
      </c>
      <c r="H708" s="158"/>
      <c r="I708" s="100"/>
      <c r="J708" s="114"/>
      <c r="K708" s="114"/>
      <c r="L708" s="100">
        <v>170.55</v>
      </c>
      <c r="M708" s="100">
        <v>26.35</v>
      </c>
      <c r="N708" s="100">
        <v>2403.2800000000002</v>
      </c>
      <c r="O708" s="230"/>
      <c r="P708" s="206"/>
      <c r="Q708" s="206"/>
      <c r="R708" s="206"/>
      <c r="AB708" s="93"/>
      <c r="AG708" s="93"/>
    </row>
    <row r="709" spans="1:33" s="5" customFormat="1" ht="14.25" customHeight="1" x14ac:dyDescent="0.2">
      <c r="A709" s="162"/>
      <c r="B709" s="162"/>
      <c r="C709" s="162"/>
      <c r="D709" s="157">
        <v>42720</v>
      </c>
      <c r="E709" s="157" t="s">
        <v>595</v>
      </c>
      <c r="F709" s="103">
        <v>42736</v>
      </c>
      <c r="G709" s="103">
        <v>42916</v>
      </c>
      <c r="H709" s="157"/>
      <c r="I709" s="100">
        <f t="shared" ref="I709:I710" si="294">K709*0.06+J709</f>
        <v>319.74979999999999</v>
      </c>
      <c r="J709" s="100">
        <v>31.94</v>
      </c>
      <c r="K709" s="100">
        <v>4796.83</v>
      </c>
      <c r="L709" s="100"/>
      <c r="M709" s="100"/>
      <c r="N709" s="100"/>
      <c r="O709" s="228" t="s">
        <v>606</v>
      </c>
      <c r="P709" s="205">
        <f t="shared" ref="P709" si="295">(K710*0.06+J710)/(K709*0.06+J709)</f>
        <v>1.0317610831969248</v>
      </c>
      <c r="Q709" s="205"/>
      <c r="R709" s="205"/>
      <c r="AB709" s="93"/>
      <c r="AG709" s="93"/>
    </row>
    <row r="710" spans="1:33" s="5" customFormat="1" ht="14.25" customHeight="1" x14ac:dyDescent="0.2">
      <c r="A710" s="163"/>
      <c r="B710" s="163"/>
      <c r="C710" s="163"/>
      <c r="D710" s="158"/>
      <c r="E710" s="158"/>
      <c r="F710" s="103">
        <v>42917</v>
      </c>
      <c r="G710" s="103">
        <v>43100</v>
      </c>
      <c r="H710" s="158"/>
      <c r="I710" s="100">
        <f t="shared" si="294"/>
        <v>329.90540000000004</v>
      </c>
      <c r="J710" s="100">
        <v>33.229999999999997</v>
      </c>
      <c r="K710" s="100">
        <v>4944.59</v>
      </c>
      <c r="L710" s="100"/>
      <c r="M710" s="100"/>
      <c r="N710" s="100"/>
      <c r="O710" s="230"/>
      <c r="P710" s="206"/>
      <c r="Q710" s="206"/>
      <c r="R710" s="206"/>
      <c r="AB710" s="93"/>
      <c r="AG710" s="93"/>
    </row>
    <row r="711" spans="1:33" s="124" customFormat="1" ht="14.25" customHeight="1" x14ac:dyDescent="0.2">
      <c r="A711" s="161" t="s">
        <v>58</v>
      </c>
      <c r="B711" s="161" t="s">
        <v>285</v>
      </c>
      <c r="C711" s="161" t="s">
        <v>157</v>
      </c>
      <c r="D711" s="157">
        <v>42327</v>
      </c>
      <c r="E711" s="157" t="s">
        <v>566</v>
      </c>
      <c r="F711" s="103">
        <v>42736</v>
      </c>
      <c r="G711" s="103">
        <v>42916</v>
      </c>
      <c r="H711" s="161" t="s">
        <v>725</v>
      </c>
      <c r="I711" s="100">
        <f t="shared" ref="I711:I712" si="296">K711*0.06+J711</f>
        <v>169.12699999999998</v>
      </c>
      <c r="J711" s="101">
        <v>17.57</v>
      </c>
      <c r="K711" s="100">
        <v>2525.9499999999998</v>
      </c>
      <c r="L711" s="101"/>
      <c r="M711" s="101"/>
      <c r="N711" s="101"/>
      <c r="O711" s="225" t="s">
        <v>568</v>
      </c>
      <c r="P711" s="205">
        <f t="shared" ref="P711:P765" si="297">(K712*0.06+J712)/(K711*0.06+J711)</f>
        <v>1.0006634067889812</v>
      </c>
      <c r="Q711" s="205"/>
      <c r="R711" s="205"/>
      <c r="AB711" s="125"/>
      <c r="AG711" s="125"/>
    </row>
    <row r="712" spans="1:33" s="124" customFormat="1" ht="14.25" customHeight="1" x14ac:dyDescent="0.2">
      <c r="A712" s="162"/>
      <c r="B712" s="162"/>
      <c r="C712" s="162"/>
      <c r="D712" s="158"/>
      <c r="E712" s="158"/>
      <c r="F712" s="103">
        <v>42917</v>
      </c>
      <c r="G712" s="103">
        <v>43100</v>
      </c>
      <c r="H712" s="163"/>
      <c r="I712" s="100">
        <f t="shared" si="296"/>
        <v>169.23920000000001</v>
      </c>
      <c r="J712" s="100">
        <v>17.57</v>
      </c>
      <c r="K712" s="100">
        <v>2527.8200000000002</v>
      </c>
      <c r="L712" s="101"/>
      <c r="M712" s="101"/>
      <c r="N712" s="101"/>
      <c r="O712" s="235"/>
      <c r="P712" s="206"/>
      <c r="Q712" s="206"/>
      <c r="R712" s="206"/>
      <c r="AB712" s="125"/>
      <c r="AG712" s="125"/>
    </row>
    <row r="713" spans="1:33" s="124" customFormat="1" ht="14.25" customHeight="1" x14ac:dyDescent="0.2">
      <c r="A713" s="162"/>
      <c r="B713" s="162"/>
      <c r="C713" s="162"/>
      <c r="D713" s="157">
        <v>42723</v>
      </c>
      <c r="E713" s="157" t="s">
        <v>724</v>
      </c>
      <c r="F713" s="103">
        <v>42736</v>
      </c>
      <c r="G713" s="103">
        <v>42916</v>
      </c>
      <c r="H713" s="157"/>
      <c r="I713" s="100"/>
      <c r="J713" s="101"/>
      <c r="K713" s="101"/>
      <c r="L713" s="100">
        <v>146.16999999999999</v>
      </c>
      <c r="M713" s="100">
        <v>13.1</v>
      </c>
      <c r="N713" s="100">
        <v>2217.77</v>
      </c>
      <c r="O713" s="235"/>
      <c r="P713" s="205"/>
      <c r="Q713" s="205">
        <f t="shared" ref="Q713:Q767" si="298">L714/L713</f>
        <v>1.034001505096805</v>
      </c>
      <c r="R713" s="205">
        <f t="shared" ref="R713:R761" si="299">L714/((K712*0.06+J712)*1.18)</f>
        <v>0.75682670304936361</v>
      </c>
      <c r="AB713" s="125"/>
      <c r="AG713" s="125"/>
    </row>
    <row r="714" spans="1:33" s="124" customFormat="1" ht="14.25" customHeight="1" x14ac:dyDescent="0.2">
      <c r="A714" s="163"/>
      <c r="B714" s="163"/>
      <c r="C714" s="163"/>
      <c r="D714" s="158"/>
      <c r="E714" s="158"/>
      <c r="F714" s="103">
        <v>42917</v>
      </c>
      <c r="G714" s="103">
        <v>43100</v>
      </c>
      <c r="H714" s="158"/>
      <c r="I714" s="100"/>
      <c r="J714" s="101"/>
      <c r="K714" s="101"/>
      <c r="L714" s="100">
        <v>151.13999999999999</v>
      </c>
      <c r="M714" s="100">
        <v>13.55</v>
      </c>
      <c r="N714" s="100">
        <v>2293.17</v>
      </c>
      <c r="O714" s="226"/>
      <c r="P714" s="206"/>
      <c r="Q714" s="206"/>
      <c r="R714" s="206"/>
      <c r="AB714" s="125"/>
      <c r="AG714" s="125"/>
    </row>
    <row r="715" spans="1:33" s="5" customFormat="1" ht="14.25" customHeight="1" x14ac:dyDescent="0.2">
      <c r="A715" s="161" t="s">
        <v>58</v>
      </c>
      <c r="B715" s="161" t="s">
        <v>286</v>
      </c>
      <c r="C715" s="161" t="s">
        <v>445</v>
      </c>
      <c r="D715" s="157">
        <v>42334</v>
      </c>
      <c r="E715" s="157" t="s">
        <v>570</v>
      </c>
      <c r="F715" s="103">
        <v>42736</v>
      </c>
      <c r="G715" s="103">
        <v>42916</v>
      </c>
      <c r="H715" s="161" t="s">
        <v>743</v>
      </c>
      <c r="I715" s="100">
        <f t="shared" ref="I715:I718" si="300">K715*0.06+J715</f>
        <v>289.98340000000002</v>
      </c>
      <c r="J715" s="101">
        <v>39.07</v>
      </c>
      <c r="K715" s="101">
        <v>4181.8900000000003</v>
      </c>
      <c r="L715" s="101"/>
      <c r="M715" s="101"/>
      <c r="N715" s="101"/>
      <c r="O715" s="209"/>
      <c r="P715" s="205">
        <f t="shared" si="297"/>
        <v>1.0007324557198791</v>
      </c>
      <c r="Q715" s="205"/>
      <c r="R715" s="205"/>
      <c r="AB715" s="93"/>
      <c r="AG715" s="93"/>
    </row>
    <row r="716" spans="1:33" s="5" customFormat="1" ht="14.25" customHeight="1" x14ac:dyDescent="0.2">
      <c r="A716" s="162"/>
      <c r="B716" s="162"/>
      <c r="C716" s="162"/>
      <c r="D716" s="158"/>
      <c r="E716" s="158"/>
      <c r="F716" s="103">
        <v>42917</v>
      </c>
      <c r="G716" s="103">
        <v>43100</v>
      </c>
      <c r="H716" s="163"/>
      <c r="I716" s="100">
        <f t="shared" si="300"/>
        <v>290.19580000000002</v>
      </c>
      <c r="J716" s="101">
        <v>39.07</v>
      </c>
      <c r="K716" s="101">
        <v>4185.43</v>
      </c>
      <c r="L716" s="101"/>
      <c r="M716" s="101"/>
      <c r="N716" s="101"/>
      <c r="O716" s="210"/>
      <c r="P716" s="206"/>
      <c r="Q716" s="206"/>
      <c r="R716" s="206"/>
      <c r="AB716" s="93"/>
      <c r="AG716" s="93"/>
    </row>
    <row r="717" spans="1:33" s="5" customFormat="1" ht="14.25" customHeight="1" x14ac:dyDescent="0.2">
      <c r="A717" s="162"/>
      <c r="B717" s="162"/>
      <c r="C717" s="162"/>
      <c r="D717" s="157">
        <v>42334</v>
      </c>
      <c r="E717" s="157" t="s">
        <v>570</v>
      </c>
      <c r="F717" s="103">
        <v>42736</v>
      </c>
      <c r="G717" s="103">
        <v>42916</v>
      </c>
      <c r="H717" s="161" t="s">
        <v>743</v>
      </c>
      <c r="I717" s="100">
        <f t="shared" si="300"/>
        <v>250.91340000000002</v>
      </c>
      <c r="J717" s="101"/>
      <c r="K717" s="101">
        <v>4181.8900000000003</v>
      </c>
      <c r="L717" s="101"/>
      <c r="M717" s="101"/>
      <c r="N717" s="101"/>
      <c r="O717" s="209" t="s">
        <v>569</v>
      </c>
      <c r="P717" s="205">
        <f t="shared" si="297"/>
        <v>1.0008465072012893</v>
      </c>
      <c r="Q717" s="205"/>
      <c r="R717" s="205"/>
      <c r="AB717" s="93"/>
      <c r="AG717" s="93"/>
    </row>
    <row r="718" spans="1:33" s="5" customFormat="1" ht="18" customHeight="1" x14ac:dyDescent="0.2">
      <c r="A718" s="162"/>
      <c r="B718" s="162"/>
      <c r="C718" s="162"/>
      <c r="D718" s="158"/>
      <c r="E718" s="158"/>
      <c r="F718" s="103">
        <v>42917</v>
      </c>
      <c r="G718" s="103">
        <v>43100</v>
      </c>
      <c r="H718" s="163"/>
      <c r="I718" s="100">
        <f t="shared" si="300"/>
        <v>251.1258</v>
      </c>
      <c r="J718" s="101"/>
      <c r="K718" s="101">
        <v>4185.43</v>
      </c>
      <c r="L718" s="101"/>
      <c r="M718" s="101"/>
      <c r="N718" s="101"/>
      <c r="O718" s="210"/>
      <c r="P718" s="206"/>
      <c r="Q718" s="206"/>
      <c r="R718" s="206"/>
      <c r="AB718" s="93"/>
      <c r="AG718" s="93"/>
    </row>
    <row r="719" spans="1:33" s="124" customFormat="1" ht="14.25" customHeight="1" x14ac:dyDescent="0.2">
      <c r="A719" s="162"/>
      <c r="B719" s="162"/>
      <c r="C719" s="162"/>
      <c r="D719" s="157">
        <v>42723</v>
      </c>
      <c r="E719" s="157" t="s">
        <v>724</v>
      </c>
      <c r="F719" s="103">
        <v>42736</v>
      </c>
      <c r="G719" s="103">
        <v>42916</v>
      </c>
      <c r="H719" s="208"/>
      <c r="I719" s="100"/>
      <c r="J719" s="101" t="s">
        <v>114</v>
      </c>
      <c r="K719" s="101" t="s">
        <v>114</v>
      </c>
      <c r="L719" s="100">
        <v>148.11000000000001</v>
      </c>
      <c r="M719" s="101">
        <v>24.58</v>
      </c>
      <c r="N719" s="101">
        <v>2058.83</v>
      </c>
      <c r="O719" s="256"/>
      <c r="P719" s="205"/>
      <c r="Q719" s="205">
        <f t="shared" si="298"/>
        <v>1.0340287624063196</v>
      </c>
      <c r="R719" s="205">
        <f>L720/((K716*0.06+J716)*1.18)</f>
        <v>0.44724332879118289</v>
      </c>
      <c r="AB719" s="125"/>
      <c r="AG719" s="125"/>
    </row>
    <row r="720" spans="1:33" s="124" customFormat="1" ht="14.25" customHeight="1" x14ac:dyDescent="0.2">
      <c r="A720" s="162"/>
      <c r="B720" s="162"/>
      <c r="C720" s="162"/>
      <c r="D720" s="223"/>
      <c r="E720" s="223"/>
      <c r="F720" s="103">
        <v>42917</v>
      </c>
      <c r="G720" s="103">
        <v>43100</v>
      </c>
      <c r="H720" s="208"/>
      <c r="I720" s="100"/>
      <c r="J720" s="101" t="s">
        <v>114</v>
      </c>
      <c r="K720" s="101" t="s">
        <v>114</v>
      </c>
      <c r="L720" s="100">
        <v>153.15</v>
      </c>
      <c r="M720" s="101">
        <v>25.42</v>
      </c>
      <c r="N720" s="101">
        <v>2128.83</v>
      </c>
      <c r="O720" s="257"/>
      <c r="P720" s="206"/>
      <c r="Q720" s="206"/>
      <c r="R720" s="206"/>
      <c r="AB720" s="125"/>
      <c r="AG720" s="125"/>
    </row>
    <row r="721" spans="1:33" s="124" customFormat="1" ht="14.25" customHeight="1" x14ac:dyDescent="0.2">
      <c r="A721" s="162"/>
      <c r="B721" s="162"/>
      <c r="C721" s="162"/>
      <c r="D721" s="223"/>
      <c r="E721" s="223"/>
      <c r="F721" s="103">
        <v>42736</v>
      </c>
      <c r="G721" s="103">
        <v>42916</v>
      </c>
      <c r="H721" s="208"/>
      <c r="I721" s="100"/>
      <c r="J721" s="101" t="s">
        <v>114</v>
      </c>
      <c r="K721" s="101" t="s">
        <v>114</v>
      </c>
      <c r="L721" s="100">
        <v>148.11000000000001</v>
      </c>
      <c r="M721" s="101">
        <v>30.69</v>
      </c>
      <c r="N721" s="101">
        <v>1956.97</v>
      </c>
      <c r="O721" s="209" t="s">
        <v>569</v>
      </c>
      <c r="P721" s="205"/>
      <c r="Q721" s="205">
        <f t="shared" si="298"/>
        <v>1.0340287624063196</v>
      </c>
      <c r="R721" s="205">
        <f>L722/((K718*0.06+J718)*1.18)</f>
        <v>0.51682517524372384</v>
      </c>
      <c r="AB721" s="125"/>
      <c r="AG721" s="125"/>
    </row>
    <row r="722" spans="1:33" s="124" customFormat="1" ht="14.25" customHeight="1" x14ac:dyDescent="0.2">
      <c r="A722" s="163"/>
      <c r="B722" s="163"/>
      <c r="C722" s="163"/>
      <c r="D722" s="222"/>
      <c r="E722" s="222"/>
      <c r="F722" s="103">
        <v>42917</v>
      </c>
      <c r="G722" s="103">
        <v>43100</v>
      </c>
      <c r="H722" s="208"/>
      <c r="I722" s="100"/>
      <c r="J722" s="101" t="s">
        <v>114</v>
      </c>
      <c r="K722" s="101" t="s">
        <v>114</v>
      </c>
      <c r="L722" s="100">
        <v>153.15</v>
      </c>
      <c r="M722" s="101">
        <v>31.73</v>
      </c>
      <c r="N722" s="101">
        <v>2023.67</v>
      </c>
      <c r="O722" s="210"/>
      <c r="P722" s="206"/>
      <c r="Q722" s="206"/>
      <c r="R722" s="206"/>
      <c r="AB722" s="125"/>
      <c r="AG722" s="125"/>
    </row>
    <row r="723" spans="1:33" s="5" customFormat="1" ht="14.25" customHeight="1" x14ac:dyDescent="0.2">
      <c r="A723" s="161" t="s">
        <v>58</v>
      </c>
      <c r="B723" s="161" t="s">
        <v>287</v>
      </c>
      <c r="C723" s="161" t="s">
        <v>446</v>
      </c>
      <c r="D723" s="157">
        <v>42338</v>
      </c>
      <c r="E723" s="157" t="s">
        <v>727</v>
      </c>
      <c r="F723" s="103">
        <v>42736</v>
      </c>
      <c r="G723" s="103">
        <v>42916</v>
      </c>
      <c r="H723" s="161" t="s">
        <v>870</v>
      </c>
      <c r="I723" s="100">
        <f t="shared" ref="I723:I724" si="301">K723*0.06+J723</f>
        <v>231.49520000000001</v>
      </c>
      <c r="J723" s="100">
        <v>66.23</v>
      </c>
      <c r="K723" s="101">
        <v>2754.42</v>
      </c>
      <c r="L723" s="101" t="s">
        <v>114</v>
      </c>
      <c r="M723" s="101" t="s">
        <v>114</v>
      </c>
      <c r="N723" s="101" t="s">
        <v>114</v>
      </c>
      <c r="O723" s="209"/>
      <c r="P723" s="205">
        <f t="shared" si="297"/>
        <v>1.0019672114151827</v>
      </c>
      <c r="Q723" s="205"/>
      <c r="R723" s="205"/>
      <c r="AB723" s="93"/>
      <c r="AG723" s="93"/>
    </row>
    <row r="724" spans="1:33" s="5" customFormat="1" ht="36.75" customHeight="1" x14ac:dyDescent="0.2">
      <c r="A724" s="162"/>
      <c r="B724" s="162"/>
      <c r="C724" s="162"/>
      <c r="D724" s="158"/>
      <c r="E724" s="158"/>
      <c r="F724" s="103">
        <v>42917</v>
      </c>
      <c r="G724" s="103">
        <v>43100</v>
      </c>
      <c r="H724" s="163"/>
      <c r="I724" s="100">
        <f t="shared" si="301"/>
        <v>231.95060000000001</v>
      </c>
      <c r="J724" s="100">
        <v>66.23</v>
      </c>
      <c r="K724" s="101">
        <v>2762.01</v>
      </c>
      <c r="L724" s="101" t="s">
        <v>114</v>
      </c>
      <c r="M724" s="101" t="s">
        <v>114</v>
      </c>
      <c r="N724" s="101" t="s">
        <v>114</v>
      </c>
      <c r="O724" s="210"/>
      <c r="P724" s="206"/>
      <c r="Q724" s="206"/>
      <c r="R724" s="206"/>
      <c r="AB724" s="93"/>
      <c r="AG724" s="93"/>
    </row>
    <row r="725" spans="1:33" s="5" customFormat="1" ht="14.25" customHeight="1" x14ac:dyDescent="0.2">
      <c r="A725" s="162"/>
      <c r="B725" s="162"/>
      <c r="C725" s="162"/>
      <c r="D725" s="157">
        <v>42723</v>
      </c>
      <c r="E725" s="157" t="s">
        <v>724</v>
      </c>
      <c r="F725" s="103">
        <v>42736</v>
      </c>
      <c r="G725" s="103">
        <v>42916</v>
      </c>
      <c r="H725" s="208"/>
      <c r="I725" s="100"/>
      <c r="J725" s="101" t="s">
        <v>114</v>
      </c>
      <c r="K725" s="101" t="s">
        <v>114</v>
      </c>
      <c r="L725" s="101">
        <v>146.16999999999999</v>
      </c>
      <c r="M725" s="100">
        <v>43.96</v>
      </c>
      <c r="N725" s="100">
        <v>1703.5</v>
      </c>
      <c r="O725" s="209"/>
      <c r="P725" s="205"/>
      <c r="Q725" s="205">
        <f t="shared" si="298"/>
        <v>1.0350277074639118</v>
      </c>
      <c r="R725" s="205">
        <f t="shared" si="299"/>
        <v>0.55275504528455477</v>
      </c>
      <c r="AB725" s="93"/>
      <c r="AG725" s="93"/>
    </row>
    <row r="726" spans="1:33" s="5" customFormat="1" ht="14.25" customHeight="1" x14ac:dyDescent="0.2">
      <c r="A726" s="163"/>
      <c r="B726" s="163"/>
      <c r="C726" s="163"/>
      <c r="D726" s="158"/>
      <c r="E726" s="158"/>
      <c r="F726" s="103">
        <v>42917</v>
      </c>
      <c r="G726" s="103">
        <v>43100</v>
      </c>
      <c r="H726" s="208"/>
      <c r="I726" s="100"/>
      <c r="J726" s="101" t="s">
        <v>114</v>
      </c>
      <c r="K726" s="101" t="s">
        <v>114</v>
      </c>
      <c r="L726" s="101">
        <v>151.29</v>
      </c>
      <c r="M726" s="100">
        <v>45.5</v>
      </c>
      <c r="N726" s="100">
        <v>1763.17</v>
      </c>
      <c r="O726" s="210"/>
      <c r="P726" s="206"/>
      <c r="Q726" s="206"/>
      <c r="R726" s="206"/>
      <c r="AB726" s="93"/>
      <c r="AG726" s="93"/>
    </row>
    <row r="727" spans="1:33" s="5" customFormat="1" ht="14.25" customHeight="1" x14ac:dyDescent="0.2">
      <c r="A727" s="161" t="s">
        <v>58</v>
      </c>
      <c r="B727" s="161" t="s">
        <v>650</v>
      </c>
      <c r="C727" s="161" t="s">
        <v>441</v>
      </c>
      <c r="D727" s="157">
        <v>42723</v>
      </c>
      <c r="E727" s="157" t="s">
        <v>747</v>
      </c>
      <c r="F727" s="103">
        <v>42736</v>
      </c>
      <c r="G727" s="103">
        <v>42916</v>
      </c>
      <c r="H727" s="157"/>
      <c r="I727" s="99">
        <f>K727*0.06+J727</f>
        <v>150.50639999999999</v>
      </c>
      <c r="J727" s="60">
        <v>36.06</v>
      </c>
      <c r="K727" s="60">
        <v>1907.44</v>
      </c>
      <c r="L727" s="101"/>
      <c r="M727" s="101"/>
      <c r="N727" s="100"/>
      <c r="O727" s="209"/>
      <c r="P727" s="205">
        <f t="shared" si="297"/>
        <v>1.0269702816624409</v>
      </c>
      <c r="Q727" s="205"/>
      <c r="R727" s="205"/>
      <c r="AB727" s="93"/>
      <c r="AG727" s="93"/>
    </row>
    <row r="728" spans="1:33" s="5" customFormat="1" ht="14.25" customHeight="1" x14ac:dyDescent="0.2">
      <c r="A728" s="162"/>
      <c r="B728" s="162"/>
      <c r="C728" s="162"/>
      <c r="D728" s="158"/>
      <c r="E728" s="158"/>
      <c r="F728" s="103">
        <v>42917</v>
      </c>
      <c r="G728" s="103">
        <v>43100</v>
      </c>
      <c r="H728" s="158"/>
      <c r="I728" s="99">
        <f t="shared" ref="I728" si="302">K728*0.06+J728</f>
        <v>154.56559999999999</v>
      </c>
      <c r="J728" s="60">
        <v>37.28</v>
      </c>
      <c r="K728" s="60">
        <v>1954.76</v>
      </c>
      <c r="L728" s="101"/>
      <c r="M728" s="101"/>
      <c r="N728" s="100"/>
      <c r="O728" s="210"/>
      <c r="P728" s="206"/>
      <c r="Q728" s="206"/>
      <c r="R728" s="206"/>
      <c r="AB728" s="93"/>
      <c r="AG728" s="93"/>
    </row>
    <row r="729" spans="1:33" s="5" customFormat="1" ht="14.25" customHeight="1" x14ac:dyDescent="0.2">
      <c r="A729" s="162"/>
      <c r="B729" s="162"/>
      <c r="C729" s="162"/>
      <c r="D729" s="157">
        <v>42723</v>
      </c>
      <c r="E729" s="157" t="s">
        <v>748</v>
      </c>
      <c r="F729" s="103">
        <v>42736</v>
      </c>
      <c r="G729" s="103">
        <v>42916</v>
      </c>
      <c r="H729" s="157"/>
      <c r="I729" s="60" t="s">
        <v>25</v>
      </c>
      <c r="J729" s="60" t="s">
        <v>25</v>
      </c>
      <c r="K729" s="60" t="s">
        <v>25</v>
      </c>
      <c r="L729" s="101">
        <v>145.15</v>
      </c>
      <c r="M729" s="101">
        <v>35.409999999999997</v>
      </c>
      <c r="N729" s="100">
        <v>1828.98</v>
      </c>
      <c r="O729" s="209"/>
      <c r="P729" s="205"/>
      <c r="Q729" s="205">
        <f t="shared" si="298"/>
        <v>1.0340337581811918</v>
      </c>
      <c r="R729" s="205">
        <f>L730/((K728*0.06+J728)*1.18)</f>
        <v>0.82291865236661532</v>
      </c>
      <c r="AB729" s="93"/>
      <c r="AG729" s="93"/>
    </row>
    <row r="730" spans="1:33" s="5" customFormat="1" ht="14.25" customHeight="1" x14ac:dyDescent="0.2">
      <c r="A730" s="162"/>
      <c r="B730" s="163"/>
      <c r="C730" s="162"/>
      <c r="D730" s="158"/>
      <c r="E730" s="158"/>
      <c r="F730" s="103">
        <v>42917</v>
      </c>
      <c r="G730" s="103">
        <v>43100</v>
      </c>
      <c r="H730" s="158"/>
      <c r="I730" s="60" t="s">
        <v>25</v>
      </c>
      <c r="J730" s="60" t="s">
        <v>25</v>
      </c>
      <c r="K730" s="60" t="s">
        <v>25</v>
      </c>
      <c r="L730" s="101">
        <v>150.09</v>
      </c>
      <c r="M730" s="101">
        <v>36.200000000000003</v>
      </c>
      <c r="N730" s="100">
        <v>1898.16</v>
      </c>
      <c r="O730" s="210"/>
      <c r="P730" s="206"/>
      <c r="Q730" s="206"/>
      <c r="R730" s="206"/>
      <c r="AB730" s="93"/>
      <c r="AG730" s="93"/>
    </row>
    <row r="731" spans="1:33" s="5" customFormat="1" ht="14.25" customHeight="1" x14ac:dyDescent="0.2">
      <c r="A731" s="162"/>
      <c r="B731" s="161" t="s">
        <v>656</v>
      </c>
      <c r="C731" s="162"/>
      <c r="D731" s="157">
        <v>42723</v>
      </c>
      <c r="E731" s="157" t="s">
        <v>748</v>
      </c>
      <c r="F731" s="103">
        <v>42736</v>
      </c>
      <c r="G731" s="103">
        <v>42916</v>
      </c>
      <c r="H731" s="106"/>
      <c r="I731" s="100"/>
      <c r="J731" s="100"/>
      <c r="K731" s="100"/>
      <c r="L731" s="101">
        <v>145.15</v>
      </c>
      <c r="M731" s="101">
        <v>27.31</v>
      </c>
      <c r="N731" s="100">
        <v>1964</v>
      </c>
      <c r="O731" s="122"/>
      <c r="P731" s="205"/>
      <c r="Q731" s="205">
        <f t="shared" si="298"/>
        <v>1.0340337581811918</v>
      </c>
      <c r="R731" s="205">
        <f>L732/((K728*0.06+J728)*1.18)</f>
        <v>0.82291865236661532</v>
      </c>
      <c r="AB731" s="93"/>
      <c r="AG731" s="93"/>
    </row>
    <row r="732" spans="1:33" s="5" customFormat="1" ht="14.25" customHeight="1" x14ac:dyDescent="0.2">
      <c r="A732" s="162"/>
      <c r="B732" s="163"/>
      <c r="C732" s="162"/>
      <c r="D732" s="158"/>
      <c r="E732" s="158"/>
      <c r="F732" s="103">
        <v>42917</v>
      </c>
      <c r="G732" s="103">
        <v>43100</v>
      </c>
      <c r="H732" s="106"/>
      <c r="I732" s="100"/>
      <c r="J732" s="100"/>
      <c r="K732" s="100"/>
      <c r="L732" s="101">
        <v>150.09</v>
      </c>
      <c r="M732" s="101">
        <v>28.27</v>
      </c>
      <c r="N732" s="100">
        <v>2030.33</v>
      </c>
      <c r="O732" s="122"/>
      <c r="P732" s="206"/>
      <c r="Q732" s="206"/>
      <c r="R732" s="206"/>
      <c r="AB732" s="93"/>
      <c r="AG732" s="93"/>
    </row>
    <row r="733" spans="1:33" s="5" customFormat="1" ht="14.25" customHeight="1" x14ac:dyDescent="0.2">
      <c r="A733" s="162"/>
      <c r="B733" s="161" t="s">
        <v>655</v>
      </c>
      <c r="C733" s="162"/>
      <c r="D733" s="157">
        <v>42723</v>
      </c>
      <c r="E733" s="157" t="s">
        <v>748</v>
      </c>
      <c r="F733" s="103">
        <v>42736</v>
      </c>
      <c r="G733" s="103">
        <v>42916</v>
      </c>
      <c r="H733" s="157"/>
      <c r="I733" s="100"/>
      <c r="J733" s="100"/>
      <c r="K733" s="100"/>
      <c r="L733" s="101">
        <v>145.15</v>
      </c>
      <c r="M733" s="101">
        <v>27.31</v>
      </c>
      <c r="N733" s="100">
        <v>1964</v>
      </c>
      <c r="O733" s="122"/>
      <c r="P733" s="205"/>
      <c r="Q733" s="205">
        <f t="shared" si="298"/>
        <v>1.0340337581811918</v>
      </c>
      <c r="R733" s="205">
        <f>L734/((K728*0.06+J728)*1.18)</f>
        <v>0.82291865236661532</v>
      </c>
      <c r="AB733" s="93"/>
      <c r="AG733" s="93"/>
    </row>
    <row r="734" spans="1:33" s="5" customFormat="1" ht="14.25" customHeight="1" x14ac:dyDescent="0.2">
      <c r="A734" s="163"/>
      <c r="B734" s="163"/>
      <c r="C734" s="163"/>
      <c r="D734" s="158"/>
      <c r="E734" s="158"/>
      <c r="F734" s="103">
        <v>42917</v>
      </c>
      <c r="G734" s="103">
        <v>43100</v>
      </c>
      <c r="H734" s="158"/>
      <c r="I734" s="100"/>
      <c r="J734" s="100"/>
      <c r="K734" s="100"/>
      <c r="L734" s="101">
        <v>150.09</v>
      </c>
      <c r="M734" s="101">
        <v>28.24</v>
      </c>
      <c r="N734" s="100">
        <v>2030.83</v>
      </c>
      <c r="O734" s="122"/>
      <c r="P734" s="206"/>
      <c r="Q734" s="206"/>
      <c r="R734" s="206"/>
      <c r="AB734" s="93"/>
      <c r="AG734" s="93"/>
    </row>
    <row r="735" spans="1:33" s="124" customFormat="1" ht="14.25" customHeight="1" x14ac:dyDescent="0.2">
      <c r="A735" s="161" t="s">
        <v>58</v>
      </c>
      <c r="B735" s="161" t="s">
        <v>270</v>
      </c>
      <c r="C735" s="161" t="s">
        <v>441</v>
      </c>
      <c r="D735" s="157">
        <v>42723</v>
      </c>
      <c r="E735" s="157" t="s">
        <v>747</v>
      </c>
      <c r="F735" s="103">
        <v>42736</v>
      </c>
      <c r="G735" s="103">
        <v>42916</v>
      </c>
      <c r="H735" s="157"/>
      <c r="I735" s="99">
        <f>K735*0.06+J735</f>
        <v>150.50639999999999</v>
      </c>
      <c r="J735" s="60">
        <v>36.06</v>
      </c>
      <c r="K735" s="60">
        <v>1907.44</v>
      </c>
      <c r="L735" s="101"/>
      <c r="M735" s="101"/>
      <c r="N735" s="101"/>
      <c r="O735" s="209"/>
      <c r="P735" s="205">
        <f t="shared" si="297"/>
        <v>1.0269702816624409</v>
      </c>
      <c r="Q735" s="205"/>
      <c r="R735" s="205"/>
      <c r="AB735" s="125"/>
      <c r="AG735" s="125"/>
    </row>
    <row r="736" spans="1:33" s="124" customFormat="1" ht="14.25" customHeight="1" x14ac:dyDescent="0.2">
      <c r="A736" s="162"/>
      <c r="B736" s="162"/>
      <c r="C736" s="162"/>
      <c r="D736" s="158"/>
      <c r="E736" s="158"/>
      <c r="F736" s="103">
        <v>42917</v>
      </c>
      <c r="G736" s="103">
        <v>43100</v>
      </c>
      <c r="H736" s="158"/>
      <c r="I736" s="99">
        <f t="shared" ref="I736" si="303">K736*0.06+J736</f>
        <v>154.56559999999999</v>
      </c>
      <c r="J736" s="60">
        <v>37.28</v>
      </c>
      <c r="K736" s="60">
        <v>1954.76</v>
      </c>
      <c r="L736" s="101"/>
      <c r="M736" s="101"/>
      <c r="N736" s="101"/>
      <c r="O736" s="210"/>
      <c r="P736" s="206"/>
      <c r="Q736" s="206"/>
      <c r="R736" s="206"/>
      <c r="AB736" s="125"/>
      <c r="AG736" s="125"/>
    </row>
    <row r="737" spans="1:33" s="124" customFormat="1" ht="14.25" customHeight="1" x14ac:dyDescent="0.2">
      <c r="A737" s="162"/>
      <c r="B737" s="162"/>
      <c r="C737" s="162"/>
      <c r="D737" s="157">
        <v>42723</v>
      </c>
      <c r="E737" s="157" t="s">
        <v>748</v>
      </c>
      <c r="F737" s="103">
        <v>42736</v>
      </c>
      <c r="G737" s="103">
        <v>42916</v>
      </c>
      <c r="H737" s="157"/>
      <c r="I737" s="60" t="s">
        <v>25</v>
      </c>
      <c r="J737" s="60" t="s">
        <v>25</v>
      </c>
      <c r="K737" s="60" t="s">
        <v>25</v>
      </c>
      <c r="L737" s="101">
        <v>128.36000000000001</v>
      </c>
      <c r="M737" s="101">
        <v>31.31</v>
      </c>
      <c r="N737" s="11">
        <v>1617.42</v>
      </c>
      <c r="O737" s="209"/>
      <c r="P737" s="205"/>
      <c r="Q737" s="205">
        <f t="shared" si="298"/>
        <v>1.0339669679027734</v>
      </c>
      <c r="R737" s="205">
        <f t="shared" si="299"/>
        <v>0.72768181452526604</v>
      </c>
      <c r="AB737" s="125"/>
      <c r="AG737" s="125"/>
    </row>
    <row r="738" spans="1:33" s="124" customFormat="1" ht="14.25" customHeight="1" x14ac:dyDescent="0.2">
      <c r="A738" s="162"/>
      <c r="B738" s="163"/>
      <c r="C738" s="163"/>
      <c r="D738" s="158"/>
      <c r="E738" s="158"/>
      <c r="F738" s="103">
        <v>42917</v>
      </c>
      <c r="G738" s="103">
        <v>43100</v>
      </c>
      <c r="H738" s="158"/>
      <c r="I738" s="60" t="s">
        <v>25</v>
      </c>
      <c r="J738" s="60" t="s">
        <v>25</v>
      </c>
      <c r="K738" s="60" t="s">
        <v>25</v>
      </c>
      <c r="L738" s="101">
        <v>132.72</v>
      </c>
      <c r="M738" s="101">
        <v>32.01</v>
      </c>
      <c r="N738" s="11">
        <v>1678.48</v>
      </c>
      <c r="O738" s="210"/>
      <c r="P738" s="206"/>
      <c r="Q738" s="206"/>
      <c r="R738" s="206"/>
      <c r="AB738" s="125"/>
      <c r="AG738" s="125"/>
    </row>
    <row r="739" spans="1:33" s="124" customFormat="1" ht="14.25" customHeight="1" x14ac:dyDescent="0.2">
      <c r="A739" s="161" t="s">
        <v>58</v>
      </c>
      <c r="B739" s="161" t="s">
        <v>272</v>
      </c>
      <c r="C739" s="161" t="s">
        <v>158</v>
      </c>
      <c r="D739" s="157">
        <v>42327</v>
      </c>
      <c r="E739" s="157" t="s">
        <v>571</v>
      </c>
      <c r="F739" s="103">
        <v>42736</v>
      </c>
      <c r="G739" s="103">
        <v>42916</v>
      </c>
      <c r="H739" s="161" t="s">
        <v>729</v>
      </c>
      <c r="I739" s="100">
        <f t="shared" ref="I739:I740" si="304">K739*0.06+J739</f>
        <v>210.36339999999998</v>
      </c>
      <c r="J739" s="100">
        <v>7.51</v>
      </c>
      <c r="K739" s="101">
        <v>3380.89</v>
      </c>
      <c r="L739" s="101" t="s">
        <v>114</v>
      </c>
      <c r="M739" s="101" t="s">
        <v>114</v>
      </c>
      <c r="N739" s="101" t="s">
        <v>114</v>
      </c>
      <c r="O739" s="209"/>
      <c r="P739" s="205">
        <f t="shared" si="297"/>
        <v>1</v>
      </c>
      <c r="Q739" s="205"/>
      <c r="R739" s="205"/>
      <c r="AB739" s="125"/>
      <c r="AG739" s="125"/>
    </row>
    <row r="740" spans="1:33" s="124" customFormat="1" ht="18.75" customHeight="1" x14ac:dyDescent="0.2">
      <c r="A740" s="162"/>
      <c r="B740" s="162"/>
      <c r="C740" s="162"/>
      <c r="D740" s="216"/>
      <c r="E740" s="216"/>
      <c r="F740" s="103">
        <v>42917</v>
      </c>
      <c r="G740" s="103">
        <v>43100</v>
      </c>
      <c r="H740" s="162"/>
      <c r="I740" s="100">
        <f t="shared" si="304"/>
        <v>210.36339999999998</v>
      </c>
      <c r="J740" s="100">
        <v>7.51</v>
      </c>
      <c r="K740" s="101">
        <v>3380.89</v>
      </c>
      <c r="L740" s="101" t="s">
        <v>114</v>
      </c>
      <c r="M740" s="101" t="s">
        <v>114</v>
      </c>
      <c r="N740" s="101" t="s">
        <v>114</v>
      </c>
      <c r="O740" s="210"/>
      <c r="P740" s="206"/>
      <c r="Q740" s="206"/>
      <c r="R740" s="206"/>
      <c r="AB740" s="125"/>
      <c r="AG740" s="125"/>
    </row>
    <row r="741" spans="1:33" s="124" customFormat="1" ht="16.5" customHeight="1" x14ac:dyDescent="0.2">
      <c r="A741" s="162"/>
      <c r="B741" s="162"/>
      <c r="C741" s="162"/>
      <c r="D741" s="223"/>
      <c r="E741" s="223"/>
      <c r="F741" s="103">
        <v>42736</v>
      </c>
      <c r="G741" s="103">
        <v>42916</v>
      </c>
      <c r="H741" s="223"/>
      <c r="I741" s="100">
        <f>K741*0.06</f>
        <v>202.85339999999999</v>
      </c>
      <c r="J741" s="100" t="s">
        <v>114</v>
      </c>
      <c r="K741" s="101">
        <v>3380.89</v>
      </c>
      <c r="L741" s="101" t="s">
        <v>114</v>
      </c>
      <c r="M741" s="101" t="s">
        <v>114</v>
      </c>
      <c r="N741" s="101" t="s">
        <v>114</v>
      </c>
      <c r="O741" s="209" t="s">
        <v>572</v>
      </c>
      <c r="P741" s="205">
        <f>(K742*0.06)/(K741*0.06)</f>
        <v>1</v>
      </c>
      <c r="Q741" s="205"/>
      <c r="R741" s="205"/>
      <c r="AB741" s="125"/>
      <c r="AG741" s="125"/>
    </row>
    <row r="742" spans="1:33" s="124" customFormat="1" ht="13.5" customHeight="1" x14ac:dyDescent="0.2">
      <c r="A742" s="162"/>
      <c r="B742" s="162"/>
      <c r="C742" s="162"/>
      <c r="D742" s="222"/>
      <c r="E742" s="222"/>
      <c r="F742" s="103">
        <v>42917</v>
      </c>
      <c r="G742" s="103">
        <v>43100</v>
      </c>
      <c r="H742" s="222"/>
      <c r="I742" s="100">
        <f>K742*0.06</f>
        <v>202.85339999999999</v>
      </c>
      <c r="J742" s="101" t="s">
        <v>114</v>
      </c>
      <c r="K742" s="101">
        <v>3380.89</v>
      </c>
      <c r="L742" s="101" t="s">
        <v>114</v>
      </c>
      <c r="M742" s="101" t="s">
        <v>114</v>
      </c>
      <c r="N742" s="101" t="s">
        <v>114</v>
      </c>
      <c r="O742" s="210"/>
      <c r="P742" s="206"/>
      <c r="Q742" s="206"/>
      <c r="R742" s="206"/>
      <c r="AB742" s="125"/>
      <c r="AG742" s="125"/>
    </row>
    <row r="743" spans="1:33" s="5" customFormat="1" ht="14.25" customHeight="1" x14ac:dyDescent="0.2">
      <c r="A743" s="223"/>
      <c r="B743" s="223"/>
      <c r="C743" s="223"/>
      <c r="D743" s="157">
        <v>42723</v>
      </c>
      <c r="E743" s="157" t="s">
        <v>724</v>
      </c>
      <c r="F743" s="103">
        <v>42736</v>
      </c>
      <c r="G743" s="103">
        <v>42916</v>
      </c>
      <c r="H743" s="106"/>
      <c r="I743" s="100"/>
      <c r="J743" s="101" t="s">
        <v>114</v>
      </c>
      <c r="K743" s="101" t="s">
        <v>114</v>
      </c>
      <c r="L743" s="101">
        <v>145.63999999999999</v>
      </c>
      <c r="M743" s="101">
        <v>8.86</v>
      </c>
      <c r="N743" s="101">
        <v>2279.67</v>
      </c>
      <c r="O743" s="122"/>
      <c r="P743" s="205"/>
      <c r="Q743" s="205">
        <f t="shared" si="298"/>
        <v>1.0377643504531722</v>
      </c>
      <c r="R743" s="205">
        <f>L744/((K740*0.06+J740)*1.18)</f>
        <v>0.60887371930056211</v>
      </c>
      <c r="AB743" s="93"/>
      <c r="AG743" s="93"/>
    </row>
    <row r="744" spans="1:33" s="5" customFormat="1" ht="14.25" customHeight="1" x14ac:dyDescent="0.2">
      <c r="A744" s="223"/>
      <c r="B744" s="223"/>
      <c r="C744" s="223"/>
      <c r="D744" s="223"/>
      <c r="E744" s="223"/>
      <c r="F744" s="103">
        <v>42917</v>
      </c>
      <c r="G744" s="103">
        <v>43100</v>
      </c>
      <c r="H744" s="106"/>
      <c r="I744" s="100"/>
      <c r="J744" s="101" t="s">
        <v>114</v>
      </c>
      <c r="K744" s="101" t="s">
        <v>114</v>
      </c>
      <c r="L744" s="101">
        <v>151.13999999999999</v>
      </c>
      <c r="M744" s="101">
        <v>8.86</v>
      </c>
      <c r="N744" s="101">
        <v>2371.33</v>
      </c>
      <c r="O744" s="122"/>
      <c r="P744" s="206"/>
      <c r="Q744" s="206"/>
      <c r="R744" s="206"/>
      <c r="AB744" s="93"/>
      <c r="AG744" s="93"/>
    </row>
    <row r="745" spans="1:33" s="5" customFormat="1" ht="14.25" customHeight="1" x14ac:dyDescent="0.2">
      <c r="A745" s="223"/>
      <c r="B745" s="223"/>
      <c r="C745" s="223"/>
      <c r="D745" s="223"/>
      <c r="E745" s="223"/>
      <c r="F745" s="103">
        <v>42736</v>
      </c>
      <c r="G745" s="103">
        <v>42916</v>
      </c>
      <c r="H745" s="106"/>
      <c r="I745" s="100"/>
      <c r="J745" s="101" t="s">
        <v>114</v>
      </c>
      <c r="K745" s="101" t="s">
        <v>114</v>
      </c>
      <c r="L745" s="101">
        <v>145.63999999999999</v>
      </c>
      <c r="M745" s="101">
        <v>30.15</v>
      </c>
      <c r="N745" s="101">
        <v>1924.83</v>
      </c>
      <c r="O745" s="209" t="s">
        <v>572</v>
      </c>
      <c r="P745" s="205"/>
      <c r="Q745" s="205">
        <f t="shared" si="298"/>
        <v>1.0377643504531722</v>
      </c>
      <c r="R745" s="205">
        <f>L746/((K742*0.06)*1.18)</f>
        <v>0.63141532635248832</v>
      </c>
      <c r="AB745" s="93"/>
      <c r="AG745" s="93"/>
    </row>
    <row r="746" spans="1:33" s="5" customFormat="1" ht="14.25" customHeight="1" x14ac:dyDescent="0.2">
      <c r="A746" s="222"/>
      <c r="B746" s="222"/>
      <c r="C746" s="222"/>
      <c r="D746" s="222"/>
      <c r="E746" s="222"/>
      <c r="F746" s="103">
        <v>42917</v>
      </c>
      <c r="G746" s="103">
        <v>43100</v>
      </c>
      <c r="H746" s="106"/>
      <c r="I746" s="100"/>
      <c r="J746" s="101" t="s">
        <v>114</v>
      </c>
      <c r="K746" s="101" t="s">
        <v>114</v>
      </c>
      <c r="L746" s="101">
        <v>151.13999999999999</v>
      </c>
      <c r="M746" s="101">
        <v>31.18</v>
      </c>
      <c r="N746" s="101">
        <v>1999.33</v>
      </c>
      <c r="O746" s="210"/>
      <c r="P746" s="206"/>
      <c r="Q746" s="206"/>
      <c r="R746" s="206"/>
      <c r="AB746" s="93"/>
      <c r="AG746" s="93"/>
    </row>
    <row r="747" spans="1:33" s="5" customFormat="1" ht="14.25" customHeight="1" x14ac:dyDescent="0.2">
      <c r="A747" s="161" t="s">
        <v>58</v>
      </c>
      <c r="B747" s="161" t="s">
        <v>575</v>
      </c>
      <c r="C747" s="161" t="s">
        <v>155</v>
      </c>
      <c r="D747" s="157">
        <v>42334</v>
      </c>
      <c r="E747" s="157" t="s">
        <v>573</v>
      </c>
      <c r="F747" s="103">
        <v>42736</v>
      </c>
      <c r="G747" s="103">
        <v>42916</v>
      </c>
      <c r="H747" s="161" t="s">
        <v>730</v>
      </c>
      <c r="I747" s="100">
        <f t="shared" ref="I747:I748" si="305">K747*0.06+J747</f>
        <v>183.42859999999999</v>
      </c>
      <c r="J747" s="101">
        <v>43.34</v>
      </c>
      <c r="K747" s="101">
        <v>2334.81</v>
      </c>
      <c r="L747" s="101" t="s">
        <v>114</v>
      </c>
      <c r="M747" s="101" t="s">
        <v>114</v>
      </c>
      <c r="N747" s="101" t="s">
        <v>114</v>
      </c>
      <c r="O747" s="209" t="s">
        <v>79</v>
      </c>
      <c r="P747" s="205">
        <f t="shared" si="297"/>
        <v>1.0121747644587595</v>
      </c>
      <c r="Q747" s="205"/>
      <c r="R747" s="205"/>
      <c r="AB747" s="93"/>
      <c r="AG747" s="93"/>
    </row>
    <row r="748" spans="1:33" s="5" customFormat="1" ht="14.25" customHeight="1" x14ac:dyDescent="0.2">
      <c r="A748" s="162"/>
      <c r="B748" s="162"/>
      <c r="C748" s="162"/>
      <c r="D748" s="158"/>
      <c r="E748" s="158"/>
      <c r="F748" s="103">
        <v>42917</v>
      </c>
      <c r="G748" s="103">
        <v>43100</v>
      </c>
      <c r="H748" s="163"/>
      <c r="I748" s="100">
        <f t="shared" si="305"/>
        <v>185.66180000000003</v>
      </c>
      <c r="J748" s="101">
        <v>44.45</v>
      </c>
      <c r="K748" s="101">
        <v>2353.5300000000002</v>
      </c>
      <c r="L748" s="101" t="s">
        <v>114</v>
      </c>
      <c r="M748" s="101" t="s">
        <v>114</v>
      </c>
      <c r="N748" s="101" t="s">
        <v>114</v>
      </c>
      <c r="O748" s="255"/>
      <c r="P748" s="206"/>
      <c r="Q748" s="206"/>
      <c r="R748" s="206"/>
      <c r="AB748" s="93"/>
      <c r="AG748" s="93"/>
    </row>
    <row r="749" spans="1:33" s="5" customFormat="1" ht="14.25" customHeight="1" x14ac:dyDescent="0.2">
      <c r="A749" s="162"/>
      <c r="B749" s="162"/>
      <c r="C749" s="162"/>
      <c r="D749" s="157">
        <v>42723</v>
      </c>
      <c r="E749" s="157" t="s">
        <v>724</v>
      </c>
      <c r="F749" s="103">
        <v>42736</v>
      </c>
      <c r="G749" s="103">
        <v>42916</v>
      </c>
      <c r="H749" s="157"/>
      <c r="I749" s="100"/>
      <c r="J749" s="101" t="s">
        <v>114</v>
      </c>
      <c r="K749" s="101" t="s">
        <v>114</v>
      </c>
      <c r="L749" s="101">
        <v>146.16999999999999</v>
      </c>
      <c r="M749" s="100">
        <v>37.6</v>
      </c>
      <c r="N749" s="100">
        <v>1809.58</v>
      </c>
      <c r="O749" s="255"/>
      <c r="P749" s="205"/>
      <c r="Q749" s="205">
        <f t="shared" si="298"/>
        <v>1.0350277074639118</v>
      </c>
      <c r="R749" s="205">
        <f>L750/((K748*0.06+J748))</f>
        <v>0.81486875598534525</v>
      </c>
      <c r="AB749" s="93"/>
      <c r="AG749" s="93"/>
    </row>
    <row r="750" spans="1:33" s="5" customFormat="1" ht="14.25" customHeight="1" x14ac:dyDescent="0.2">
      <c r="A750" s="163"/>
      <c r="B750" s="163"/>
      <c r="C750" s="163"/>
      <c r="D750" s="158"/>
      <c r="E750" s="158"/>
      <c r="F750" s="103">
        <v>42917</v>
      </c>
      <c r="G750" s="103">
        <v>43100</v>
      </c>
      <c r="H750" s="158"/>
      <c r="I750" s="100"/>
      <c r="J750" s="101" t="s">
        <v>114</v>
      </c>
      <c r="K750" s="101" t="s">
        <v>114</v>
      </c>
      <c r="L750" s="101">
        <v>151.29</v>
      </c>
      <c r="M750" s="100">
        <v>38.92</v>
      </c>
      <c r="N750" s="100">
        <v>1872.83</v>
      </c>
      <c r="O750" s="234"/>
      <c r="P750" s="206"/>
      <c r="Q750" s="206"/>
      <c r="R750" s="206"/>
      <c r="AB750" s="93"/>
      <c r="AG750" s="93"/>
    </row>
    <row r="751" spans="1:33" s="124" customFormat="1" ht="14.25" customHeight="1" x14ac:dyDescent="0.2">
      <c r="A751" s="161" t="s">
        <v>58</v>
      </c>
      <c r="B751" s="161" t="s">
        <v>267</v>
      </c>
      <c r="C751" s="161" t="s">
        <v>148</v>
      </c>
      <c r="D751" s="157">
        <v>42723</v>
      </c>
      <c r="E751" s="157" t="s">
        <v>621</v>
      </c>
      <c r="F751" s="103">
        <v>42736</v>
      </c>
      <c r="G751" s="103">
        <v>42916</v>
      </c>
      <c r="H751" s="157"/>
      <c r="I751" s="100">
        <f t="shared" ref="I751:I752" si="306">K751*0.06+J751</f>
        <v>127.8942</v>
      </c>
      <c r="J751" s="101">
        <v>19.14</v>
      </c>
      <c r="K751" s="101">
        <v>1812.57</v>
      </c>
      <c r="L751" s="68">
        <f t="shared" ref="L751:L754" si="307">N751*0.06+M751</f>
        <v>0</v>
      </c>
      <c r="M751" s="101"/>
      <c r="N751" s="101"/>
      <c r="O751" s="209"/>
      <c r="P751" s="205">
        <f t="shared" ref="P751" si="308">(K752*0.06+J752)/(K751*0.06+J751)</f>
        <v>1.0050041362313538</v>
      </c>
      <c r="Q751" s="205"/>
      <c r="R751" s="205"/>
      <c r="AB751" s="125"/>
      <c r="AG751" s="125"/>
    </row>
    <row r="752" spans="1:33" s="124" customFormat="1" ht="14.25" customHeight="1" x14ac:dyDescent="0.2">
      <c r="A752" s="162"/>
      <c r="B752" s="162"/>
      <c r="C752" s="162"/>
      <c r="D752" s="158"/>
      <c r="E752" s="158"/>
      <c r="F752" s="103">
        <v>42917</v>
      </c>
      <c r="G752" s="103">
        <v>43100</v>
      </c>
      <c r="H752" s="158"/>
      <c r="I752" s="100">
        <f t="shared" si="306"/>
        <v>128.5342</v>
      </c>
      <c r="J752" s="101">
        <v>19.78</v>
      </c>
      <c r="K752" s="101">
        <v>1812.57</v>
      </c>
      <c r="L752" s="68">
        <f t="shared" si="307"/>
        <v>0</v>
      </c>
      <c r="M752" s="101"/>
      <c r="N752" s="101"/>
      <c r="O752" s="210"/>
      <c r="P752" s="206"/>
      <c r="Q752" s="206"/>
      <c r="R752" s="206"/>
      <c r="AB752" s="125"/>
      <c r="AG752" s="125"/>
    </row>
    <row r="753" spans="1:33" s="124" customFormat="1" ht="14.25" customHeight="1" x14ac:dyDescent="0.2">
      <c r="A753" s="162"/>
      <c r="B753" s="162"/>
      <c r="C753" s="162"/>
      <c r="D753" s="157">
        <v>42723</v>
      </c>
      <c r="E753" s="157" t="s">
        <v>627</v>
      </c>
      <c r="F753" s="103">
        <v>42736</v>
      </c>
      <c r="G753" s="103">
        <v>42916</v>
      </c>
      <c r="H753" s="157"/>
      <c r="I753" s="100"/>
      <c r="J753" s="101"/>
      <c r="K753" s="101"/>
      <c r="L753" s="68">
        <f t="shared" si="307"/>
        <v>146.16739999999999</v>
      </c>
      <c r="M753" s="100">
        <v>22.52</v>
      </c>
      <c r="N753" s="101">
        <v>2060.79</v>
      </c>
      <c r="O753" s="209"/>
      <c r="P753" s="205"/>
      <c r="Q753" s="205">
        <f t="shared" ref="Q753" si="309">L754/L753</f>
        <v>1.0340308440869854</v>
      </c>
      <c r="R753" s="205">
        <f t="shared" ref="R753" si="310">L754/((K752*0.06+J752)*1.18)</f>
        <v>0.99651378150651937</v>
      </c>
      <c r="AB753" s="125"/>
      <c r="AG753" s="125"/>
    </row>
    <row r="754" spans="1:33" s="124" customFormat="1" ht="14.25" customHeight="1" x14ac:dyDescent="0.2">
      <c r="A754" s="163"/>
      <c r="B754" s="163"/>
      <c r="C754" s="163"/>
      <c r="D754" s="158"/>
      <c r="E754" s="158"/>
      <c r="F754" s="103">
        <v>42917</v>
      </c>
      <c r="G754" s="103">
        <v>43100</v>
      </c>
      <c r="H754" s="158"/>
      <c r="I754" s="100"/>
      <c r="J754" s="101"/>
      <c r="K754" s="101"/>
      <c r="L754" s="68">
        <f t="shared" si="307"/>
        <v>151.14160000000001</v>
      </c>
      <c r="M754" s="100">
        <v>23.29</v>
      </c>
      <c r="N754" s="101">
        <v>2130.86</v>
      </c>
      <c r="O754" s="210"/>
      <c r="P754" s="206"/>
      <c r="Q754" s="206"/>
      <c r="R754" s="206"/>
      <c r="AB754" s="125"/>
      <c r="AG754" s="125"/>
    </row>
    <row r="755" spans="1:33" s="5" customFormat="1" ht="14.25" customHeight="1" x14ac:dyDescent="0.2">
      <c r="A755" s="161" t="s">
        <v>58</v>
      </c>
      <c r="B755" s="161" t="s">
        <v>267</v>
      </c>
      <c r="C755" s="161" t="s">
        <v>159</v>
      </c>
      <c r="D755" s="157">
        <v>42334</v>
      </c>
      <c r="E755" s="157" t="s">
        <v>576</v>
      </c>
      <c r="F755" s="103">
        <v>42736</v>
      </c>
      <c r="G755" s="103">
        <v>42916</v>
      </c>
      <c r="H755" s="161"/>
      <c r="I755" s="100">
        <f t="shared" ref="I755:I756" si="311">K755*0.06+J755</f>
        <v>136.01439999999999</v>
      </c>
      <c r="J755" s="100">
        <v>45.52</v>
      </c>
      <c r="K755" s="101">
        <v>1508.24</v>
      </c>
      <c r="L755" s="101"/>
      <c r="M755" s="101"/>
      <c r="N755" s="100"/>
      <c r="O755" s="209"/>
      <c r="P755" s="205">
        <f t="shared" si="297"/>
        <v>1.0449481819572044</v>
      </c>
      <c r="Q755" s="205"/>
      <c r="R755" s="205"/>
      <c r="AB755" s="93"/>
      <c r="AG755" s="93"/>
    </row>
    <row r="756" spans="1:33" s="5" customFormat="1" ht="14.25" customHeight="1" x14ac:dyDescent="0.2">
      <c r="A756" s="162"/>
      <c r="B756" s="162"/>
      <c r="C756" s="162"/>
      <c r="D756" s="158"/>
      <c r="E756" s="158"/>
      <c r="F756" s="103">
        <v>42917</v>
      </c>
      <c r="G756" s="103">
        <v>43100</v>
      </c>
      <c r="H756" s="163"/>
      <c r="I756" s="100">
        <f t="shared" si="311"/>
        <v>142.12799999999999</v>
      </c>
      <c r="J756" s="100">
        <v>47.79</v>
      </c>
      <c r="K756" s="101">
        <v>1572.3</v>
      </c>
      <c r="L756" s="101"/>
      <c r="M756" s="101"/>
      <c r="N756" s="100"/>
      <c r="O756" s="210"/>
      <c r="P756" s="206"/>
      <c r="Q756" s="206"/>
      <c r="R756" s="206"/>
      <c r="AB756" s="93"/>
      <c r="AG756" s="93"/>
    </row>
    <row r="757" spans="1:33" s="5" customFormat="1" ht="14.25" customHeight="1" x14ac:dyDescent="0.2">
      <c r="A757" s="162"/>
      <c r="B757" s="162"/>
      <c r="C757" s="162"/>
      <c r="D757" s="157">
        <v>42723</v>
      </c>
      <c r="E757" s="157" t="s">
        <v>724</v>
      </c>
      <c r="F757" s="103">
        <v>42736</v>
      </c>
      <c r="G757" s="103">
        <v>42916</v>
      </c>
      <c r="H757" s="157"/>
      <c r="I757" s="100"/>
      <c r="J757" s="101"/>
      <c r="K757" s="101"/>
      <c r="L757" s="100">
        <v>99.22</v>
      </c>
      <c r="M757" s="101">
        <v>33.21</v>
      </c>
      <c r="N757" s="100">
        <v>1100.17</v>
      </c>
      <c r="O757" s="209"/>
      <c r="P757" s="205"/>
      <c r="Q757" s="205">
        <f t="shared" si="298"/>
        <v>1.0339649264261239</v>
      </c>
      <c r="R757" s="205">
        <f t="shared" si="299"/>
        <v>0.61170689776892462</v>
      </c>
      <c r="AB757" s="93"/>
      <c r="AG757" s="93"/>
    </row>
    <row r="758" spans="1:33" s="5" customFormat="1" ht="14.25" customHeight="1" x14ac:dyDescent="0.2">
      <c r="A758" s="163"/>
      <c r="B758" s="163"/>
      <c r="C758" s="163"/>
      <c r="D758" s="158"/>
      <c r="E758" s="158"/>
      <c r="F758" s="103">
        <v>42917</v>
      </c>
      <c r="G758" s="103">
        <v>43100</v>
      </c>
      <c r="H758" s="158"/>
      <c r="I758" s="100"/>
      <c r="J758" s="101"/>
      <c r="K758" s="101"/>
      <c r="L758" s="100">
        <v>102.59</v>
      </c>
      <c r="M758" s="101">
        <v>34.340000000000003</v>
      </c>
      <c r="N758" s="100">
        <v>1137.5</v>
      </c>
      <c r="O758" s="210"/>
      <c r="P758" s="206"/>
      <c r="Q758" s="206"/>
      <c r="R758" s="206"/>
      <c r="AB758" s="93"/>
      <c r="AG758" s="93"/>
    </row>
    <row r="759" spans="1:33" s="124" customFormat="1" ht="14.25" customHeight="1" x14ac:dyDescent="0.2">
      <c r="A759" s="161" t="s">
        <v>58</v>
      </c>
      <c r="B759" s="161" t="s">
        <v>744</v>
      </c>
      <c r="C759" s="161" t="s">
        <v>447</v>
      </c>
      <c r="D759" s="157">
        <v>42334</v>
      </c>
      <c r="E759" s="157" t="s">
        <v>733</v>
      </c>
      <c r="F759" s="103">
        <v>42736</v>
      </c>
      <c r="G759" s="103">
        <v>42916</v>
      </c>
      <c r="H759" s="161" t="s">
        <v>734</v>
      </c>
      <c r="I759" s="100">
        <f t="shared" ref="I759:I766" si="312">K759*0.06+J759</f>
        <v>249.8844</v>
      </c>
      <c r="J759" s="101">
        <v>31.02</v>
      </c>
      <c r="K759" s="101">
        <v>3647.74</v>
      </c>
      <c r="L759" s="101" t="s">
        <v>114</v>
      </c>
      <c r="M759" s="101" t="s">
        <v>114</v>
      </c>
      <c r="N759" s="101"/>
      <c r="O759" s="209"/>
      <c r="P759" s="205">
        <f t="shared" si="297"/>
        <v>1.002761276814399</v>
      </c>
      <c r="Q759" s="205"/>
      <c r="R759" s="205"/>
      <c r="AB759" s="125"/>
      <c r="AG759" s="125"/>
    </row>
    <row r="760" spans="1:33" s="124" customFormat="1" ht="14.25" customHeight="1" x14ac:dyDescent="0.2">
      <c r="A760" s="162"/>
      <c r="B760" s="162"/>
      <c r="C760" s="162"/>
      <c r="D760" s="158"/>
      <c r="E760" s="158"/>
      <c r="F760" s="103">
        <v>42917</v>
      </c>
      <c r="G760" s="103">
        <v>43100</v>
      </c>
      <c r="H760" s="163"/>
      <c r="I760" s="100">
        <f t="shared" si="312"/>
        <v>250.5744</v>
      </c>
      <c r="J760" s="101">
        <v>31.71</v>
      </c>
      <c r="K760" s="101">
        <v>3647.74</v>
      </c>
      <c r="L760" s="101" t="s">
        <v>114</v>
      </c>
      <c r="M760" s="101" t="s">
        <v>114</v>
      </c>
      <c r="N760" s="101" t="s">
        <v>114</v>
      </c>
      <c r="O760" s="210"/>
      <c r="P760" s="206"/>
      <c r="Q760" s="206"/>
      <c r="R760" s="206"/>
      <c r="AB760" s="125"/>
      <c r="AG760" s="125"/>
    </row>
    <row r="761" spans="1:33" s="124" customFormat="1" ht="14.25" customHeight="1" x14ac:dyDescent="0.2">
      <c r="A761" s="162"/>
      <c r="B761" s="223"/>
      <c r="C761" s="162"/>
      <c r="D761" s="157">
        <v>42723</v>
      </c>
      <c r="E761" s="157" t="s">
        <v>724</v>
      </c>
      <c r="F761" s="103">
        <v>42736</v>
      </c>
      <c r="G761" s="103">
        <v>42916</v>
      </c>
      <c r="H761" s="157"/>
      <c r="I761" s="100"/>
      <c r="J761" s="101" t="s">
        <v>114</v>
      </c>
      <c r="K761" s="101" t="s">
        <v>114</v>
      </c>
      <c r="L761" s="101">
        <v>146.16999999999999</v>
      </c>
      <c r="M761" s="100">
        <v>17.8</v>
      </c>
      <c r="N761" s="100">
        <v>2139.5</v>
      </c>
      <c r="O761" s="209"/>
      <c r="P761" s="205"/>
      <c r="Q761" s="205">
        <f t="shared" si="298"/>
        <v>1.0350277074639118</v>
      </c>
      <c r="R761" s="205">
        <f t="shared" si="299"/>
        <v>0.51167184040660052</v>
      </c>
      <c r="AB761" s="125"/>
      <c r="AG761" s="125"/>
    </row>
    <row r="762" spans="1:33" s="124" customFormat="1" ht="14.25" customHeight="1" x14ac:dyDescent="0.2">
      <c r="A762" s="162"/>
      <c r="B762" s="222"/>
      <c r="C762" s="162"/>
      <c r="D762" s="216"/>
      <c r="E762" s="216"/>
      <c r="F762" s="103">
        <v>42917</v>
      </c>
      <c r="G762" s="103">
        <v>43100</v>
      </c>
      <c r="H762" s="158"/>
      <c r="I762" s="100"/>
      <c r="J762" s="101" t="s">
        <v>114</v>
      </c>
      <c r="K762" s="101" t="s">
        <v>114</v>
      </c>
      <c r="L762" s="101">
        <v>151.29</v>
      </c>
      <c r="M762" s="100">
        <v>18.420000000000002</v>
      </c>
      <c r="N762" s="100">
        <v>2214.5</v>
      </c>
      <c r="O762" s="210"/>
      <c r="P762" s="206"/>
      <c r="Q762" s="206"/>
      <c r="R762" s="206"/>
      <c r="AB762" s="125"/>
      <c r="AG762" s="125"/>
    </row>
    <row r="763" spans="1:33" s="124" customFormat="1" ht="14.25" customHeight="1" x14ac:dyDescent="0.2">
      <c r="A763" s="223"/>
      <c r="B763" s="221" t="s">
        <v>735</v>
      </c>
      <c r="C763" s="223"/>
      <c r="D763" s="223"/>
      <c r="E763" s="223"/>
      <c r="F763" s="103">
        <v>42736</v>
      </c>
      <c r="G763" s="103">
        <v>42916</v>
      </c>
      <c r="H763" s="106"/>
      <c r="I763" s="100"/>
      <c r="J763" s="101"/>
      <c r="K763" s="101"/>
      <c r="L763" s="101">
        <v>146.16999999999999</v>
      </c>
      <c r="M763" s="100">
        <v>17.8</v>
      </c>
      <c r="N763" s="100">
        <v>2139.5</v>
      </c>
      <c r="O763" s="122"/>
      <c r="P763" s="116"/>
      <c r="Q763" s="116"/>
      <c r="R763" s="116"/>
      <c r="AB763" s="125"/>
      <c r="AG763" s="125"/>
    </row>
    <row r="764" spans="1:33" s="124" customFormat="1" ht="14.25" customHeight="1" x14ac:dyDescent="0.2">
      <c r="A764" s="222"/>
      <c r="B764" s="222"/>
      <c r="C764" s="222"/>
      <c r="D764" s="222"/>
      <c r="E764" s="222"/>
      <c r="F764" s="103">
        <v>42917</v>
      </c>
      <c r="G764" s="103">
        <v>43100</v>
      </c>
      <c r="H764" s="106"/>
      <c r="I764" s="100"/>
      <c r="J764" s="101"/>
      <c r="K764" s="101"/>
      <c r="L764" s="101">
        <v>151.13999999999999</v>
      </c>
      <c r="M764" s="100">
        <v>18.41</v>
      </c>
      <c r="N764" s="100">
        <v>2212.17</v>
      </c>
      <c r="O764" s="122"/>
      <c r="P764" s="116"/>
      <c r="Q764" s="116"/>
      <c r="R764" s="116"/>
      <c r="AB764" s="125"/>
      <c r="AG764" s="125"/>
    </row>
    <row r="765" spans="1:33" s="7" customFormat="1" ht="14.25" customHeight="1" x14ac:dyDescent="0.25">
      <c r="A765" s="161" t="s">
        <v>58</v>
      </c>
      <c r="B765" s="161" t="s">
        <v>274</v>
      </c>
      <c r="C765" s="161" t="s">
        <v>577</v>
      </c>
      <c r="D765" s="157">
        <v>42692</v>
      </c>
      <c r="E765" s="157" t="s">
        <v>736</v>
      </c>
      <c r="F765" s="103">
        <v>42736</v>
      </c>
      <c r="G765" s="103">
        <v>42916</v>
      </c>
      <c r="H765" s="157"/>
      <c r="I765" s="100">
        <f t="shared" si="312"/>
        <v>165.33959999999999</v>
      </c>
      <c r="J765" s="100">
        <v>24.93</v>
      </c>
      <c r="K765" s="100">
        <v>2340.16</v>
      </c>
      <c r="L765" s="101" t="s">
        <v>114</v>
      </c>
      <c r="M765" s="101" t="s">
        <v>114</v>
      </c>
      <c r="N765" s="101" t="s">
        <v>114</v>
      </c>
      <c r="O765" s="209" t="s">
        <v>79</v>
      </c>
      <c r="P765" s="205">
        <f t="shared" si="297"/>
        <v>1.01833559534437</v>
      </c>
      <c r="Q765" s="205"/>
      <c r="R765" s="205"/>
      <c r="AB765" s="96"/>
      <c r="AG765" s="96"/>
    </row>
    <row r="766" spans="1:33" ht="14.25" customHeight="1" x14ac:dyDescent="0.25">
      <c r="A766" s="162"/>
      <c r="B766" s="162"/>
      <c r="C766" s="162"/>
      <c r="D766" s="158"/>
      <c r="E766" s="158"/>
      <c r="F766" s="103">
        <v>42917</v>
      </c>
      <c r="G766" s="103">
        <v>43100</v>
      </c>
      <c r="H766" s="158"/>
      <c r="I766" s="100">
        <f t="shared" si="312"/>
        <v>168.37119999999999</v>
      </c>
      <c r="J766" s="100">
        <v>25.78</v>
      </c>
      <c r="K766" s="100">
        <v>2376.52</v>
      </c>
      <c r="L766" s="101" t="s">
        <v>114</v>
      </c>
      <c r="M766" s="101" t="s">
        <v>114</v>
      </c>
      <c r="N766" s="101" t="s">
        <v>114</v>
      </c>
      <c r="O766" s="258"/>
      <c r="P766" s="206"/>
      <c r="Q766" s="206"/>
      <c r="R766" s="206"/>
    </row>
    <row r="767" spans="1:33" ht="14.25" customHeight="1" x14ac:dyDescent="0.25">
      <c r="A767" s="162"/>
      <c r="B767" s="162"/>
      <c r="C767" s="223"/>
      <c r="D767" s="157">
        <v>42723</v>
      </c>
      <c r="E767" s="157" t="s">
        <v>724</v>
      </c>
      <c r="F767" s="103">
        <v>42736</v>
      </c>
      <c r="G767" s="103">
        <v>42916</v>
      </c>
      <c r="H767" s="157"/>
      <c r="I767" s="100"/>
      <c r="J767" s="101" t="s">
        <v>114</v>
      </c>
      <c r="K767" s="101" t="s">
        <v>114</v>
      </c>
      <c r="L767" s="101">
        <v>125.06</v>
      </c>
      <c r="M767" s="100">
        <v>18.86</v>
      </c>
      <c r="N767" s="100">
        <v>1770</v>
      </c>
      <c r="O767" s="255"/>
      <c r="P767" s="205"/>
      <c r="Q767" s="205">
        <f t="shared" si="298"/>
        <v>1.0350231888693426</v>
      </c>
      <c r="R767" s="205">
        <f>L768/((K766*0.06+J766))</f>
        <v>0.7687775581572146</v>
      </c>
    </row>
    <row r="768" spans="1:33" ht="14.25" customHeight="1" x14ac:dyDescent="0.25">
      <c r="A768" s="163"/>
      <c r="B768" s="163"/>
      <c r="C768" s="223"/>
      <c r="D768" s="158"/>
      <c r="E768" s="158"/>
      <c r="F768" s="103">
        <v>42917</v>
      </c>
      <c r="G768" s="103">
        <v>43100</v>
      </c>
      <c r="H768" s="158"/>
      <c r="I768" s="100"/>
      <c r="J768" s="101" t="s">
        <v>114</v>
      </c>
      <c r="K768" s="101" t="s">
        <v>114</v>
      </c>
      <c r="L768" s="101">
        <v>129.44</v>
      </c>
      <c r="M768" s="100">
        <v>19.52</v>
      </c>
      <c r="N768" s="100">
        <v>1832</v>
      </c>
      <c r="O768" s="234"/>
      <c r="P768" s="206"/>
      <c r="Q768" s="206"/>
      <c r="R768" s="206"/>
    </row>
    <row r="769" spans="1:33" ht="14.25" customHeight="1" x14ac:dyDescent="0.25">
      <c r="A769" s="46">
        <v>15</v>
      </c>
      <c r="B769" s="47" t="s">
        <v>230</v>
      </c>
      <c r="C769" s="8"/>
      <c r="D769" s="8"/>
      <c r="E769" s="8"/>
      <c r="F769" s="8"/>
      <c r="G769" s="8"/>
      <c r="H769" s="8"/>
      <c r="I769" s="66"/>
      <c r="J769" s="8"/>
      <c r="K769" s="8"/>
      <c r="L769" s="8"/>
      <c r="M769" s="8"/>
      <c r="N769" s="9"/>
      <c r="O769" s="9"/>
      <c r="P769" s="114"/>
      <c r="Q769" s="114"/>
      <c r="R769" s="114"/>
    </row>
    <row r="770" spans="1:33" ht="14.25" customHeight="1" x14ac:dyDescent="0.25">
      <c r="A770" s="180" t="s">
        <v>44</v>
      </c>
      <c r="B770" s="180" t="s">
        <v>651</v>
      </c>
      <c r="C770" s="161" t="s">
        <v>465</v>
      </c>
      <c r="D770" s="157">
        <v>42723</v>
      </c>
      <c r="E770" s="157" t="s">
        <v>747</v>
      </c>
      <c r="F770" s="103">
        <v>42736</v>
      </c>
      <c r="G770" s="103">
        <v>42916</v>
      </c>
      <c r="H770" s="157"/>
      <c r="I770" s="99">
        <f>K770*0.06+J770</f>
        <v>150.50639999999999</v>
      </c>
      <c r="J770" s="60">
        <v>36.06</v>
      </c>
      <c r="K770" s="60">
        <v>1907.44</v>
      </c>
      <c r="L770" s="60" t="s">
        <v>25</v>
      </c>
      <c r="M770" s="60" t="s">
        <v>25</v>
      </c>
      <c r="N770" s="60" t="s">
        <v>25</v>
      </c>
      <c r="O770" s="9"/>
      <c r="P770" s="205">
        <f t="shared" ref="P770" si="313">(K771*0.06+J771)/(K770*0.06+J770)</f>
        <v>1.0269702816624409</v>
      </c>
      <c r="Q770" s="205"/>
      <c r="R770" s="205"/>
    </row>
    <row r="771" spans="1:33" ht="14.25" customHeight="1" x14ac:dyDescent="0.25">
      <c r="A771" s="180"/>
      <c r="B771" s="180"/>
      <c r="C771" s="162"/>
      <c r="D771" s="158"/>
      <c r="E771" s="158"/>
      <c r="F771" s="103">
        <v>42917</v>
      </c>
      <c r="G771" s="103">
        <v>43100</v>
      </c>
      <c r="H771" s="158"/>
      <c r="I771" s="99">
        <f t="shared" ref="I771" si="314">K771*0.06+J771</f>
        <v>154.56559999999999</v>
      </c>
      <c r="J771" s="60">
        <v>37.28</v>
      </c>
      <c r="K771" s="60">
        <v>1954.76</v>
      </c>
      <c r="L771" s="60" t="s">
        <v>25</v>
      </c>
      <c r="M771" s="60" t="s">
        <v>25</v>
      </c>
      <c r="N771" s="60" t="s">
        <v>25</v>
      </c>
      <c r="O771" s="9"/>
      <c r="P771" s="206"/>
      <c r="Q771" s="206"/>
      <c r="R771" s="206"/>
    </row>
    <row r="772" spans="1:33" ht="14.25" customHeight="1" x14ac:dyDescent="0.25">
      <c r="A772" s="180"/>
      <c r="B772" s="180"/>
      <c r="C772" s="162"/>
      <c r="D772" s="157" t="s">
        <v>25</v>
      </c>
      <c r="E772" s="157" t="s">
        <v>25</v>
      </c>
      <c r="F772" s="103">
        <v>42736</v>
      </c>
      <c r="G772" s="103">
        <v>42916</v>
      </c>
      <c r="H772" s="157"/>
      <c r="I772" s="60" t="s">
        <v>25</v>
      </c>
      <c r="J772" s="60" t="s">
        <v>25</v>
      </c>
      <c r="K772" s="60" t="s">
        <v>25</v>
      </c>
      <c r="L772" s="60" t="s">
        <v>25</v>
      </c>
      <c r="M772" s="60" t="s">
        <v>25</v>
      </c>
      <c r="N772" s="60" t="s">
        <v>25</v>
      </c>
      <c r="O772" s="9"/>
      <c r="P772" s="205"/>
      <c r="Q772" s="205"/>
      <c r="R772" s="205"/>
    </row>
    <row r="773" spans="1:33" ht="14.25" customHeight="1" x14ac:dyDescent="0.25">
      <c r="A773" s="180"/>
      <c r="B773" s="180"/>
      <c r="C773" s="163"/>
      <c r="D773" s="158"/>
      <c r="E773" s="158"/>
      <c r="F773" s="103">
        <v>42917</v>
      </c>
      <c r="G773" s="103">
        <v>43100</v>
      </c>
      <c r="H773" s="158"/>
      <c r="I773" s="60" t="s">
        <v>25</v>
      </c>
      <c r="J773" s="60" t="s">
        <v>25</v>
      </c>
      <c r="K773" s="60" t="s">
        <v>25</v>
      </c>
      <c r="L773" s="60" t="s">
        <v>25</v>
      </c>
      <c r="M773" s="60" t="s">
        <v>25</v>
      </c>
      <c r="N773" s="60" t="s">
        <v>25</v>
      </c>
      <c r="O773" s="9"/>
      <c r="P773" s="206"/>
      <c r="Q773" s="206"/>
      <c r="R773" s="206"/>
    </row>
    <row r="774" spans="1:33" ht="14.25" customHeight="1" x14ac:dyDescent="0.25">
      <c r="A774" s="180" t="s">
        <v>44</v>
      </c>
      <c r="B774" s="180" t="s">
        <v>90</v>
      </c>
      <c r="C774" s="180" t="s">
        <v>148</v>
      </c>
      <c r="D774" s="157">
        <v>42723</v>
      </c>
      <c r="E774" s="157" t="s">
        <v>621</v>
      </c>
      <c r="F774" s="103">
        <v>42736</v>
      </c>
      <c r="G774" s="103">
        <v>42916</v>
      </c>
      <c r="H774" s="22"/>
      <c r="I774" s="28">
        <f t="shared" ref="I774:I775" si="315">K774*0.06+J774</f>
        <v>127.8942</v>
      </c>
      <c r="J774" s="101">
        <v>19.14</v>
      </c>
      <c r="K774" s="101">
        <v>1812.57</v>
      </c>
      <c r="L774" s="68">
        <f t="shared" ref="L774:L777" si="316">N774*0.06+M774</f>
        <v>0</v>
      </c>
      <c r="M774" s="8"/>
      <c r="N774" s="9"/>
      <c r="O774" s="9"/>
      <c r="P774" s="205">
        <f t="shared" ref="P774" si="317">(K775*0.06+J775)/(K774*0.06+J774)</f>
        <v>1.0050041362313538</v>
      </c>
      <c r="Q774" s="205"/>
      <c r="R774" s="205"/>
    </row>
    <row r="775" spans="1:33" ht="14.25" customHeight="1" x14ac:dyDescent="0.25">
      <c r="A775" s="180"/>
      <c r="B775" s="180"/>
      <c r="C775" s="180"/>
      <c r="D775" s="158"/>
      <c r="E775" s="158"/>
      <c r="F775" s="103">
        <v>42917</v>
      </c>
      <c r="G775" s="103">
        <v>43100</v>
      </c>
      <c r="H775" s="22"/>
      <c r="I775" s="28">
        <f t="shared" si="315"/>
        <v>128.5342</v>
      </c>
      <c r="J775" s="101">
        <v>19.78</v>
      </c>
      <c r="K775" s="101">
        <v>1812.57</v>
      </c>
      <c r="L775" s="68">
        <f t="shared" si="316"/>
        <v>0</v>
      </c>
      <c r="M775" s="8"/>
      <c r="N775" s="9"/>
      <c r="O775" s="9"/>
      <c r="P775" s="206"/>
      <c r="Q775" s="206"/>
      <c r="R775" s="206"/>
    </row>
    <row r="776" spans="1:33" ht="14.25" customHeight="1" x14ac:dyDescent="0.25">
      <c r="A776" s="180"/>
      <c r="B776" s="180"/>
      <c r="C776" s="180"/>
      <c r="D776" s="157"/>
      <c r="E776" s="157"/>
      <c r="F776" s="103">
        <v>42736</v>
      </c>
      <c r="G776" s="103">
        <v>42916</v>
      </c>
      <c r="H776" s="22"/>
      <c r="I776" s="28"/>
      <c r="J776" s="8"/>
      <c r="K776" s="8"/>
      <c r="L776" s="68">
        <f t="shared" si="316"/>
        <v>0</v>
      </c>
      <c r="M776" s="8"/>
      <c r="N776" s="9"/>
      <c r="O776" s="9"/>
      <c r="P776" s="205"/>
      <c r="Q776" s="205"/>
      <c r="R776" s="205"/>
    </row>
    <row r="777" spans="1:33" ht="14.25" customHeight="1" x14ac:dyDescent="0.25">
      <c r="A777" s="180"/>
      <c r="B777" s="180"/>
      <c r="C777" s="180"/>
      <c r="D777" s="158"/>
      <c r="E777" s="158"/>
      <c r="F777" s="103">
        <v>42917</v>
      </c>
      <c r="G777" s="103">
        <v>43100</v>
      </c>
      <c r="H777" s="22"/>
      <c r="I777" s="28"/>
      <c r="J777" s="8"/>
      <c r="K777" s="8"/>
      <c r="L777" s="68">
        <f t="shared" si="316"/>
        <v>0</v>
      </c>
      <c r="M777" s="8"/>
      <c r="N777" s="9"/>
      <c r="O777" s="9"/>
      <c r="P777" s="206"/>
      <c r="Q777" s="206"/>
      <c r="R777" s="206"/>
    </row>
    <row r="778" spans="1:33" s="7" customFormat="1" ht="14.25" customHeight="1" x14ac:dyDescent="0.25">
      <c r="A778" s="180" t="s">
        <v>44</v>
      </c>
      <c r="B778" s="180" t="s">
        <v>90</v>
      </c>
      <c r="C778" s="180" t="s">
        <v>97</v>
      </c>
      <c r="D778" s="157">
        <v>42713</v>
      </c>
      <c r="E778" s="157" t="s">
        <v>756</v>
      </c>
      <c r="F778" s="103">
        <v>42736</v>
      </c>
      <c r="G778" s="103">
        <v>42916</v>
      </c>
      <c r="H778" s="157"/>
      <c r="I778" s="28">
        <f>K778*0.06</f>
        <v>119.39999999999999</v>
      </c>
      <c r="J778" s="100" t="s">
        <v>25</v>
      </c>
      <c r="K778" s="100">
        <v>1990</v>
      </c>
      <c r="L778" s="114"/>
      <c r="M778" s="100"/>
      <c r="N778" s="100"/>
      <c r="O778" s="9"/>
      <c r="P778" s="205">
        <f>(K779*0.06)/(K778*0.06)</f>
        <v>1.0285778894472362</v>
      </c>
      <c r="Q778" s="205"/>
      <c r="R778" s="205"/>
      <c r="AB778" s="96"/>
      <c r="AG778" s="96"/>
    </row>
    <row r="779" spans="1:33" s="5" customFormat="1" ht="14.25" customHeight="1" x14ac:dyDescent="0.2">
      <c r="A779" s="180"/>
      <c r="B779" s="180"/>
      <c r="C779" s="180"/>
      <c r="D779" s="158"/>
      <c r="E779" s="158"/>
      <c r="F779" s="103">
        <v>42917</v>
      </c>
      <c r="G779" s="103">
        <v>43100</v>
      </c>
      <c r="H779" s="158"/>
      <c r="I779" s="28">
        <f>K779*0.06</f>
        <v>122.81219999999999</v>
      </c>
      <c r="J779" s="100" t="s">
        <v>25</v>
      </c>
      <c r="K779" s="100">
        <v>2046.87</v>
      </c>
      <c r="L779" s="100"/>
      <c r="M779" s="100"/>
      <c r="N779" s="100"/>
      <c r="O779" s="65"/>
      <c r="P779" s="206"/>
      <c r="Q779" s="206"/>
      <c r="R779" s="206"/>
      <c r="AB779" s="93"/>
      <c r="AG779" s="93"/>
    </row>
    <row r="780" spans="1:33" s="5" customFormat="1" ht="14.25" customHeight="1" x14ac:dyDescent="0.2">
      <c r="A780" s="180"/>
      <c r="B780" s="180"/>
      <c r="C780" s="180"/>
      <c r="D780" s="157">
        <v>42723</v>
      </c>
      <c r="E780" s="157" t="s">
        <v>758</v>
      </c>
      <c r="F780" s="103">
        <v>42736</v>
      </c>
      <c r="G780" s="103">
        <v>42916</v>
      </c>
      <c r="H780" s="157"/>
      <c r="I780" s="28"/>
      <c r="J780" s="114"/>
      <c r="K780" s="114"/>
      <c r="L780" s="100">
        <v>132.99</v>
      </c>
      <c r="M780" s="100">
        <v>31.97</v>
      </c>
      <c r="N780" s="100">
        <v>1683.62</v>
      </c>
      <c r="O780" s="209"/>
      <c r="P780" s="205"/>
      <c r="Q780" s="205">
        <f t="shared" ref="Q780" si="318">L781/L780</f>
        <v>1.0360177456951649</v>
      </c>
      <c r="R780" s="205">
        <f>L781/((K779*0.06)*1.18)</f>
        <v>0.95074196101370056</v>
      </c>
      <c r="AB780" s="93"/>
      <c r="AG780" s="93"/>
    </row>
    <row r="781" spans="1:33" s="5" customFormat="1" ht="14.25" customHeight="1" x14ac:dyDescent="0.2">
      <c r="A781" s="180"/>
      <c r="B781" s="180"/>
      <c r="C781" s="180"/>
      <c r="D781" s="158"/>
      <c r="E781" s="158"/>
      <c r="F781" s="103">
        <v>42917</v>
      </c>
      <c r="G781" s="103">
        <v>43100</v>
      </c>
      <c r="H781" s="158"/>
      <c r="I781" s="28"/>
      <c r="J781" s="114"/>
      <c r="K781" s="114"/>
      <c r="L781" s="100">
        <v>137.78</v>
      </c>
      <c r="M781" s="100">
        <v>33.049999999999997</v>
      </c>
      <c r="N781" s="100">
        <v>1745.5</v>
      </c>
      <c r="O781" s="210"/>
      <c r="P781" s="206"/>
      <c r="Q781" s="206"/>
      <c r="R781" s="206"/>
      <c r="AB781" s="93"/>
      <c r="AG781" s="93"/>
    </row>
    <row r="782" spans="1:33" s="5" customFormat="1" ht="14.25" customHeight="1" x14ac:dyDescent="0.2">
      <c r="A782" s="46">
        <v>16</v>
      </c>
      <c r="B782" s="191" t="s">
        <v>160</v>
      </c>
      <c r="C782" s="192"/>
      <c r="D782" s="8"/>
      <c r="E782" s="8"/>
      <c r="F782" s="8"/>
      <c r="G782" s="8"/>
      <c r="H782" s="8"/>
      <c r="I782" s="66"/>
      <c r="J782" s="8"/>
      <c r="K782" s="8"/>
      <c r="L782" s="8"/>
      <c r="M782" s="8"/>
      <c r="N782" s="9"/>
      <c r="O782" s="9"/>
      <c r="P782" s="126"/>
      <c r="Q782" s="126"/>
      <c r="R782" s="126"/>
      <c r="AB782" s="93"/>
      <c r="AG782" s="93"/>
    </row>
    <row r="783" spans="1:33" s="5" customFormat="1" ht="19.5" customHeight="1" x14ac:dyDescent="0.2">
      <c r="A783" s="180" t="s">
        <v>160</v>
      </c>
      <c r="B783" s="180" t="s">
        <v>160</v>
      </c>
      <c r="C783" s="180" t="s">
        <v>308</v>
      </c>
      <c r="D783" s="157">
        <v>42338</v>
      </c>
      <c r="E783" s="157" t="s">
        <v>624</v>
      </c>
      <c r="F783" s="103">
        <v>42736</v>
      </c>
      <c r="G783" s="103">
        <v>42916</v>
      </c>
      <c r="H783" s="157" t="s">
        <v>857</v>
      </c>
      <c r="I783" s="99">
        <v>63.298599999999993</v>
      </c>
      <c r="J783" s="100">
        <v>26.2</v>
      </c>
      <c r="K783" s="100">
        <v>618.30999999999995</v>
      </c>
      <c r="L783" s="100"/>
      <c r="M783" s="100"/>
      <c r="N783" s="100"/>
      <c r="O783" s="9"/>
      <c r="P783" s="205">
        <f>(K784*0.06)/(K783*0.06)</f>
        <v>1.010431660493927</v>
      </c>
      <c r="Q783" s="205"/>
      <c r="R783" s="205"/>
      <c r="AB783" s="93"/>
      <c r="AG783" s="93"/>
    </row>
    <row r="784" spans="1:33" s="5" customFormat="1" ht="21.75" customHeight="1" x14ac:dyDescent="0.2">
      <c r="A784" s="180"/>
      <c r="B784" s="180"/>
      <c r="C784" s="180"/>
      <c r="D784" s="158"/>
      <c r="E784" s="158"/>
      <c r="F784" s="103">
        <v>42917</v>
      </c>
      <c r="G784" s="103">
        <v>43100</v>
      </c>
      <c r="H784" s="158"/>
      <c r="I784" s="99">
        <f>K784*0.06+J784</f>
        <v>67.985600000000005</v>
      </c>
      <c r="J784" s="100">
        <v>30.5</v>
      </c>
      <c r="K784" s="100">
        <v>624.76</v>
      </c>
      <c r="L784" s="100"/>
      <c r="M784" s="100"/>
      <c r="N784" s="100"/>
      <c r="O784" s="65"/>
      <c r="P784" s="206"/>
      <c r="Q784" s="206"/>
      <c r="R784" s="206"/>
      <c r="AB784" s="93"/>
      <c r="AG784" s="93"/>
    </row>
    <row r="785" spans="1:33" s="7" customFormat="1" ht="21" customHeight="1" x14ac:dyDescent="0.25">
      <c r="A785" s="180"/>
      <c r="B785" s="180"/>
      <c r="C785" s="180"/>
      <c r="D785" s="157">
        <v>42357</v>
      </c>
      <c r="E785" s="157" t="s">
        <v>858</v>
      </c>
      <c r="F785" s="103">
        <v>42736</v>
      </c>
      <c r="G785" s="103">
        <v>42916</v>
      </c>
      <c r="H785" s="157"/>
      <c r="I785" s="99"/>
      <c r="J785" s="100"/>
      <c r="K785" s="100"/>
      <c r="L785" s="100">
        <v>51.59</v>
      </c>
      <c r="M785" s="100">
        <v>19.79</v>
      </c>
      <c r="N785" s="100">
        <v>530.08000000000004</v>
      </c>
      <c r="O785" s="209"/>
      <c r="P785" s="205"/>
      <c r="Q785" s="205">
        <f t="shared" ref="Q785" si="319">L786/L785</f>
        <v>1.2000387672029462</v>
      </c>
      <c r="R785" s="205">
        <f>L786/((K784*0.06)*1.18)</f>
        <v>1.399633504463454</v>
      </c>
      <c r="AB785" s="96"/>
      <c r="AG785" s="96"/>
    </row>
    <row r="786" spans="1:33" s="7" customFormat="1" ht="30" customHeight="1" x14ac:dyDescent="0.25">
      <c r="A786" s="180"/>
      <c r="B786" s="180"/>
      <c r="C786" s="180"/>
      <c r="D786" s="158"/>
      <c r="E786" s="158"/>
      <c r="F786" s="103">
        <v>42917</v>
      </c>
      <c r="G786" s="103">
        <v>43100</v>
      </c>
      <c r="H786" s="158"/>
      <c r="I786" s="99"/>
      <c r="J786" s="100"/>
      <c r="K786" s="100"/>
      <c r="L786" s="100">
        <v>61.91</v>
      </c>
      <c r="M786" s="100">
        <v>23.75</v>
      </c>
      <c r="N786" s="100">
        <v>636.1</v>
      </c>
      <c r="O786" s="210"/>
      <c r="P786" s="206"/>
      <c r="Q786" s="206"/>
      <c r="R786" s="206"/>
      <c r="AB786" s="96"/>
      <c r="AG786" s="96"/>
    </row>
    <row r="787" spans="1:33" s="7" customFormat="1" ht="21" customHeight="1" x14ac:dyDescent="0.25">
      <c r="A787" s="180" t="s">
        <v>160</v>
      </c>
      <c r="B787" s="180" t="s">
        <v>160</v>
      </c>
      <c r="C787" s="180" t="s">
        <v>327</v>
      </c>
      <c r="D787" s="157">
        <v>42338</v>
      </c>
      <c r="E787" s="157" t="s">
        <v>625</v>
      </c>
      <c r="F787" s="103">
        <v>42736</v>
      </c>
      <c r="G787" s="103">
        <v>42916</v>
      </c>
      <c r="H787" s="157" t="s">
        <v>859</v>
      </c>
      <c r="I787" s="99">
        <v>80.855400000000003</v>
      </c>
      <c r="J787" s="100">
        <v>27.72</v>
      </c>
      <c r="K787" s="100">
        <v>885.59</v>
      </c>
      <c r="L787" s="100"/>
      <c r="M787" s="100"/>
      <c r="N787" s="100"/>
      <c r="O787" s="209"/>
      <c r="P787" s="205">
        <f t="shared" ref="P787" si="320">(K788*0.06)/(K787*0.06)</f>
        <v>1.0361792703169639</v>
      </c>
      <c r="Q787" s="205"/>
      <c r="R787" s="205"/>
      <c r="AB787" s="96"/>
      <c r="AG787" s="96"/>
    </row>
    <row r="788" spans="1:33" s="7" customFormat="1" ht="34.5" customHeight="1" x14ac:dyDescent="0.25">
      <c r="A788" s="180"/>
      <c r="B788" s="180"/>
      <c r="C788" s="180"/>
      <c r="D788" s="158"/>
      <c r="E788" s="158"/>
      <c r="F788" s="103">
        <v>42917</v>
      </c>
      <c r="G788" s="103">
        <v>43100</v>
      </c>
      <c r="H788" s="158"/>
      <c r="I788" s="99">
        <f>K788*0.06+J788</f>
        <v>84.1678</v>
      </c>
      <c r="J788" s="100">
        <v>29.11</v>
      </c>
      <c r="K788" s="100">
        <v>917.63</v>
      </c>
      <c r="L788" s="100"/>
      <c r="M788" s="100"/>
      <c r="N788" s="100"/>
      <c r="O788" s="210"/>
      <c r="P788" s="206"/>
      <c r="Q788" s="206"/>
      <c r="R788" s="206"/>
      <c r="AB788" s="96"/>
      <c r="AG788" s="96"/>
    </row>
    <row r="789" spans="1:33" s="7" customFormat="1" ht="29.25" customHeight="1" x14ac:dyDescent="0.25">
      <c r="A789" s="46">
        <v>17</v>
      </c>
      <c r="B789" s="47" t="s">
        <v>231</v>
      </c>
      <c r="C789" s="8"/>
      <c r="D789" s="8"/>
      <c r="E789" s="8"/>
      <c r="F789" s="8"/>
      <c r="G789" s="8"/>
      <c r="H789" s="8"/>
      <c r="I789" s="66"/>
      <c r="J789" s="8"/>
      <c r="K789" s="8"/>
      <c r="L789" s="8"/>
      <c r="M789" s="8"/>
      <c r="N789" s="9"/>
      <c r="O789" s="105"/>
      <c r="P789" s="101"/>
      <c r="Q789" s="101"/>
      <c r="R789" s="101"/>
      <c r="AB789" s="96"/>
      <c r="AG789" s="96"/>
    </row>
    <row r="790" spans="1:33" s="5" customFormat="1" ht="14.25" customHeight="1" x14ac:dyDescent="0.2">
      <c r="A790" s="180" t="s">
        <v>66</v>
      </c>
      <c r="B790" s="180" t="s">
        <v>469</v>
      </c>
      <c r="C790" s="161" t="s">
        <v>604</v>
      </c>
      <c r="D790" s="157">
        <v>42720</v>
      </c>
      <c r="E790" s="157" t="s">
        <v>595</v>
      </c>
      <c r="F790" s="103">
        <v>42736</v>
      </c>
      <c r="G790" s="103">
        <v>42916</v>
      </c>
      <c r="H790" s="157"/>
      <c r="I790" s="99">
        <f t="shared" ref="I790:I791" si="321">K790*0.06+J790</f>
        <v>319.74979999999999</v>
      </c>
      <c r="J790" s="100">
        <v>31.94</v>
      </c>
      <c r="K790" s="100">
        <v>4796.83</v>
      </c>
      <c r="L790" s="60" t="s">
        <v>25</v>
      </c>
      <c r="M790" s="60" t="s">
        <v>25</v>
      </c>
      <c r="N790" s="60" t="s">
        <v>25</v>
      </c>
      <c r="O790" s="228" t="s">
        <v>606</v>
      </c>
      <c r="P790" s="205">
        <f t="shared" ref="P790" si="322">(K791*0.06+J791)/(K790*0.06+J790)</f>
        <v>1.0317610831969248</v>
      </c>
      <c r="Q790" s="205"/>
      <c r="R790" s="205"/>
      <c r="AB790" s="93"/>
      <c r="AG790" s="93"/>
    </row>
    <row r="791" spans="1:33" s="5" customFormat="1" ht="17.25" customHeight="1" x14ac:dyDescent="0.2">
      <c r="A791" s="180"/>
      <c r="B791" s="180"/>
      <c r="C791" s="162"/>
      <c r="D791" s="158"/>
      <c r="E791" s="158"/>
      <c r="F791" s="103">
        <v>42917</v>
      </c>
      <c r="G791" s="103">
        <v>43100</v>
      </c>
      <c r="H791" s="158"/>
      <c r="I791" s="99">
        <f t="shared" si="321"/>
        <v>329.90540000000004</v>
      </c>
      <c r="J791" s="100">
        <v>33.229999999999997</v>
      </c>
      <c r="K791" s="100">
        <v>4944.59</v>
      </c>
      <c r="L791" s="60" t="s">
        <v>25</v>
      </c>
      <c r="M791" s="60" t="s">
        <v>25</v>
      </c>
      <c r="N791" s="60" t="s">
        <v>25</v>
      </c>
      <c r="O791" s="230"/>
      <c r="P791" s="206"/>
      <c r="Q791" s="206"/>
      <c r="R791" s="206"/>
      <c r="AB791" s="93"/>
      <c r="AG791" s="93"/>
    </row>
    <row r="792" spans="1:33" s="5" customFormat="1" ht="14.25" customHeight="1" x14ac:dyDescent="0.2">
      <c r="A792" s="161" t="s">
        <v>66</v>
      </c>
      <c r="B792" s="161" t="s">
        <v>246</v>
      </c>
      <c r="C792" s="161" t="s">
        <v>163</v>
      </c>
      <c r="D792" s="157">
        <v>42320</v>
      </c>
      <c r="E792" s="157" t="s">
        <v>582</v>
      </c>
      <c r="F792" s="103">
        <v>42736</v>
      </c>
      <c r="G792" s="103">
        <v>42916</v>
      </c>
      <c r="H792" s="157" t="s">
        <v>745</v>
      </c>
      <c r="I792" s="100">
        <v>100.1238</v>
      </c>
      <c r="J792" s="101" t="s">
        <v>114</v>
      </c>
      <c r="K792" s="100">
        <v>1668.73</v>
      </c>
      <c r="L792" s="100"/>
      <c r="M792" s="101"/>
      <c r="N792" s="100"/>
      <c r="O792" s="209"/>
      <c r="P792" s="205">
        <f>(K793*0.06)/(K792*0.06)</f>
        <v>1.0267688601511329</v>
      </c>
      <c r="Q792" s="205"/>
      <c r="R792" s="205"/>
      <c r="AB792" s="93"/>
      <c r="AG792" s="93"/>
    </row>
    <row r="793" spans="1:33" s="5" customFormat="1" ht="14.25" customHeight="1" x14ac:dyDescent="0.2">
      <c r="A793" s="162"/>
      <c r="B793" s="162"/>
      <c r="C793" s="162"/>
      <c r="D793" s="158"/>
      <c r="E793" s="158"/>
      <c r="F793" s="103">
        <v>42917</v>
      </c>
      <c r="G793" s="103">
        <v>43100</v>
      </c>
      <c r="H793" s="158"/>
      <c r="I793" s="100">
        <f>K793*0.06</f>
        <v>102.804</v>
      </c>
      <c r="J793" s="101" t="s">
        <v>114</v>
      </c>
      <c r="K793" s="100">
        <v>1713.4</v>
      </c>
      <c r="L793" s="101"/>
      <c r="M793" s="101"/>
      <c r="N793" s="100"/>
      <c r="O793" s="258"/>
      <c r="P793" s="206"/>
      <c r="Q793" s="206"/>
      <c r="R793" s="206"/>
      <c r="AB793" s="93"/>
      <c r="AG793" s="93"/>
    </row>
    <row r="794" spans="1:33" s="5" customFormat="1" ht="14.25" customHeight="1" x14ac:dyDescent="0.2">
      <c r="A794" s="162"/>
      <c r="B794" s="162"/>
      <c r="C794" s="162"/>
      <c r="D794" s="157">
        <v>42723</v>
      </c>
      <c r="E794" s="157" t="s">
        <v>740</v>
      </c>
      <c r="F794" s="103">
        <v>42736</v>
      </c>
      <c r="G794" s="103">
        <v>42916</v>
      </c>
      <c r="H794" s="157"/>
      <c r="I794" s="100"/>
      <c r="J794" s="101"/>
      <c r="K794" s="101"/>
      <c r="L794" s="101">
        <v>69.91</v>
      </c>
      <c r="M794" s="101">
        <v>24.01</v>
      </c>
      <c r="N794" s="100">
        <v>765</v>
      </c>
      <c r="O794" s="255"/>
      <c r="P794" s="205"/>
      <c r="Q794" s="205">
        <f t="shared" ref="Q794:Q832" si="323">L795/L794</f>
        <v>1.0340437705621515</v>
      </c>
      <c r="R794" s="205">
        <f t="shared" ref="R794" si="324">L795/((K793*0.06)*1.18)</f>
        <v>0.59591758943627471</v>
      </c>
      <c r="AB794" s="93"/>
      <c r="AG794" s="93"/>
    </row>
    <row r="795" spans="1:33" s="5" customFormat="1" ht="14.25" customHeight="1" x14ac:dyDescent="0.2">
      <c r="A795" s="163"/>
      <c r="B795" s="163"/>
      <c r="C795" s="163"/>
      <c r="D795" s="158"/>
      <c r="E795" s="158"/>
      <c r="F795" s="103">
        <v>42917</v>
      </c>
      <c r="G795" s="103">
        <v>43100</v>
      </c>
      <c r="H795" s="158"/>
      <c r="I795" s="100"/>
      <c r="J795" s="101"/>
      <c r="K795" s="101"/>
      <c r="L795" s="101">
        <v>72.290000000000006</v>
      </c>
      <c r="M795" s="101">
        <v>24.9</v>
      </c>
      <c r="N795" s="100">
        <v>789.3</v>
      </c>
      <c r="O795" s="234"/>
      <c r="P795" s="206"/>
      <c r="Q795" s="206"/>
      <c r="R795" s="206"/>
      <c r="AB795" s="93"/>
      <c r="AG795" s="93"/>
    </row>
    <row r="796" spans="1:33" s="5" customFormat="1" ht="14.25" customHeight="1" x14ac:dyDescent="0.2">
      <c r="A796" s="180" t="s">
        <v>66</v>
      </c>
      <c r="B796" s="161" t="s">
        <v>247</v>
      </c>
      <c r="C796" s="180" t="s">
        <v>162</v>
      </c>
      <c r="D796" s="157">
        <v>42723</v>
      </c>
      <c r="E796" s="157" t="s">
        <v>741</v>
      </c>
      <c r="F796" s="103">
        <v>42736</v>
      </c>
      <c r="G796" s="103">
        <v>42916</v>
      </c>
      <c r="H796" s="157"/>
      <c r="I796" s="100">
        <f t="shared" ref="I796:I797" si="325">K796*0.06+J796</f>
        <v>338.62939999999998</v>
      </c>
      <c r="J796" s="100">
        <v>28.76</v>
      </c>
      <c r="K796" s="100">
        <v>5164.49</v>
      </c>
      <c r="L796" s="101" t="s">
        <v>114</v>
      </c>
      <c r="M796" s="101" t="s">
        <v>114</v>
      </c>
      <c r="N796" s="101" t="s">
        <v>114</v>
      </c>
      <c r="O796" s="225"/>
      <c r="P796" s="205">
        <f t="shared" ref="P796" si="326">(K797*0.06+J797)/(K796*0.06+J796)</f>
        <v>1.004843052611498</v>
      </c>
      <c r="Q796" s="205"/>
      <c r="R796" s="205"/>
      <c r="AB796" s="93"/>
      <c r="AG796" s="93"/>
    </row>
    <row r="797" spans="1:33" s="5" customFormat="1" ht="14.25" customHeight="1" x14ac:dyDescent="0.2">
      <c r="A797" s="180"/>
      <c r="B797" s="162"/>
      <c r="C797" s="180"/>
      <c r="D797" s="158"/>
      <c r="E797" s="158"/>
      <c r="F797" s="103">
        <v>42917</v>
      </c>
      <c r="G797" s="103">
        <v>43100</v>
      </c>
      <c r="H797" s="158"/>
      <c r="I797" s="100">
        <f t="shared" si="325"/>
        <v>340.26939999999996</v>
      </c>
      <c r="J797" s="100">
        <v>30.4</v>
      </c>
      <c r="K797" s="100">
        <v>5164.49</v>
      </c>
      <c r="L797" s="101" t="s">
        <v>114</v>
      </c>
      <c r="M797" s="101" t="s">
        <v>114</v>
      </c>
      <c r="N797" s="101" t="s">
        <v>114</v>
      </c>
      <c r="O797" s="226"/>
      <c r="P797" s="206"/>
      <c r="Q797" s="206"/>
      <c r="R797" s="206"/>
      <c r="AB797" s="93"/>
      <c r="AG797" s="93"/>
    </row>
    <row r="798" spans="1:33" s="5" customFormat="1" ht="14.25" customHeight="1" x14ac:dyDescent="0.2">
      <c r="A798" s="180"/>
      <c r="B798" s="162"/>
      <c r="C798" s="180"/>
      <c r="D798" s="157">
        <v>42723</v>
      </c>
      <c r="E798" s="157" t="s">
        <v>740</v>
      </c>
      <c r="F798" s="103">
        <v>42736</v>
      </c>
      <c r="G798" s="103">
        <v>42916</v>
      </c>
      <c r="H798" s="157"/>
      <c r="I798" s="100"/>
      <c r="J798" s="101"/>
      <c r="K798" s="101"/>
      <c r="L798" s="101">
        <v>163.34</v>
      </c>
      <c r="M798" s="101">
        <v>9.33</v>
      </c>
      <c r="N798" s="101">
        <v>1283.3900000000001</v>
      </c>
      <c r="O798" s="225"/>
      <c r="P798" s="205"/>
      <c r="Q798" s="205">
        <f t="shared" si="323"/>
        <v>1</v>
      </c>
      <c r="R798" s="205">
        <f t="shared" ref="R798" si="327">L799/((K797*0.06)*1.18)</f>
        <v>0.44671635474028526</v>
      </c>
      <c r="AB798" s="93"/>
      <c r="AG798" s="93"/>
    </row>
    <row r="799" spans="1:33" s="5" customFormat="1" ht="14.25" customHeight="1" x14ac:dyDescent="0.2">
      <c r="A799" s="180"/>
      <c r="B799" s="163"/>
      <c r="C799" s="180"/>
      <c r="D799" s="158"/>
      <c r="E799" s="158"/>
      <c r="F799" s="103">
        <v>42917</v>
      </c>
      <c r="G799" s="103">
        <v>43100</v>
      </c>
      <c r="H799" s="158"/>
      <c r="I799" s="100"/>
      <c r="J799" s="101"/>
      <c r="K799" s="101"/>
      <c r="L799" s="101">
        <v>163.34</v>
      </c>
      <c r="M799" s="101">
        <v>9.33</v>
      </c>
      <c r="N799" s="101">
        <v>1283.3900000000001</v>
      </c>
      <c r="O799" s="226"/>
      <c r="P799" s="206"/>
      <c r="Q799" s="206"/>
      <c r="R799" s="206"/>
      <c r="AB799" s="93"/>
      <c r="AG799" s="93"/>
    </row>
    <row r="800" spans="1:33" s="5" customFormat="1" ht="14.25" customHeight="1" x14ac:dyDescent="0.2">
      <c r="A800" s="180" t="s">
        <v>66</v>
      </c>
      <c r="B800" s="161" t="s">
        <v>248</v>
      </c>
      <c r="C800" s="180" t="s">
        <v>162</v>
      </c>
      <c r="D800" s="157">
        <v>42723</v>
      </c>
      <c r="E800" s="157" t="s">
        <v>741</v>
      </c>
      <c r="F800" s="103">
        <v>42736</v>
      </c>
      <c r="G800" s="103">
        <v>42916</v>
      </c>
      <c r="H800" s="157"/>
      <c r="I800" s="100">
        <f t="shared" ref="I800:I801" si="328">K800*0.06+J800</f>
        <v>338.62939999999998</v>
      </c>
      <c r="J800" s="100">
        <v>28.76</v>
      </c>
      <c r="K800" s="100">
        <v>5164.49</v>
      </c>
      <c r="L800" s="101" t="s">
        <v>114</v>
      </c>
      <c r="M800" s="101" t="s">
        <v>114</v>
      </c>
      <c r="N800" s="101" t="s">
        <v>114</v>
      </c>
      <c r="O800" s="225"/>
      <c r="P800" s="205">
        <f t="shared" ref="P800" si="329">(K801*0.06+J801)/(K800*0.06+J800)</f>
        <v>1.004843052611498</v>
      </c>
      <c r="Q800" s="205"/>
      <c r="R800" s="205"/>
      <c r="AB800" s="93"/>
      <c r="AG800" s="93"/>
    </row>
    <row r="801" spans="1:33" s="5" customFormat="1" ht="14.25" customHeight="1" x14ac:dyDescent="0.2">
      <c r="A801" s="180"/>
      <c r="B801" s="162"/>
      <c r="C801" s="180"/>
      <c r="D801" s="158"/>
      <c r="E801" s="158"/>
      <c r="F801" s="103">
        <v>42917</v>
      </c>
      <c r="G801" s="103">
        <v>43100</v>
      </c>
      <c r="H801" s="158"/>
      <c r="I801" s="100">
        <f t="shared" si="328"/>
        <v>340.26939999999996</v>
      </c>
      <c r="J801" s="100">
        <v>30.4</v>
      </c>
      <c r="K801" s="100">
        <v>5164.49</v>
      </c>
      <c r="L801" s="101" t="s">
        <v>114</v>
      </c>
      <c r="M801" s="101" t="s">
        <v>114</v>
      </c>
      <c r="N801" s="101" t="s">
        <v>114</v>
      </c>
      <c r="O801" s="226"/>
      <c r="P801" s="206"/>
      <c r="Q801" s="206"/>
      <c r="R801" s="206"/>
      <c r="AB801" s="93"/>
      <c r="AG801" s="93"/>
    </row>
    <row r="802" spans="1:33" s="5" customFormat="1" ht="14.25" customHeight="1" x14ac:dyDescent="0.2">
      <c r="A802" s="180"/>
      <c r="B802" s="162"/>
      <c r="C802" s="180"/>
      <c r="D802" s="157">
        <v>42723</v>
      </c>
      <c r="E802" s="157" t="s">
        <v>740</v>
      </c>
      <c r="F802" s="103">
        <v>42736</v>
      </c>
      <c r="G802" s="103">
        <v>42916</v>
      </c>
      <c r="H802" s="157"/>
      <c r="I802" s="100"/>
      <c r="J802" s="101"/>
      <c r="K802" s="101"/>
      <c r="L802" s="100">
        <v>179.2</v>
      </c>
      <c r="M802" s="100">
        <v>10.24</v>
      </c>
      <c r="N802" s="100">
        <v>1408</v>
      </c>
      <c r="O802" s="225"/>
      <c r="P802" s="205"/>
      <c r="Q802" s="205">
        <f t="shared" si="323"/>
        <v>1</v>
      </c>
      <c r="R802" s="205">
        <f t="shared" ref="R802" si="330">L803/((K801*0.06)*1.18)</f>
        <v>0.49009165403121774</v>
      </c>
      <c r="AB802" s="93"/>
      <c r="AG802" s="93"/>
    </row>
    <row r="803" spans="1:33" s="5" customFormat="1" ht="14.25" customHeight="1" x14ac:dyDescent="0.2">
      <c r="A803" s="180"/>
      <c r="B803" s="163"/>
      <c r="C803" s="180"/>
      <c r="D803" s="158"/>
      <c r="E803" s="158"/>
      <c r="F803" s="103">
        <v>42917</v>
      </c>
      <c r="G803" s="103">
        <v>43100</v>
      </c>
      <c r="H803" s="158"/>
      <c r="I803" s="100"/>
      <c r="J803" s="101"/>
      <c r="K803" s="101"/>
      <c r="L803" s="100">
        <v>179.2</v>
      </c>
      <c r="M803" s="100">
        <v>10.24</v>
      </c>
      <c r="N803" s="100">
        <v>1408</v>
      </c>
      <c r="O803" s="226"/>
      <c r="P803" s="206"/>
      <c r="Q803" s="206"/>
      <c r="R803" s="206"/>
      <c r="AB803" s="93"/>
      <c r="AG803" s="93"/>
    </row>
    <row r="804" spans="1:33" s="5" customFormat="1" ht="14.25" customHeight="1" x14ac:dyDescent="0.2">
      <c r="A804" s="180" t="s">
        <v>66</v>
      </c>
      <c r="B804" s="161" t="s">
        <v>236</v>
      </c>
      <c r="C804" s="180" t="s">
        <v>162</v>
      </c>
      <c r="D804" s="157">
        <v>42723</v>
      </c>
      <c r="E804" s="157" t="s">
        <v>741</v>
      </c>
      <c r="F804" s="103">
        <v>42736</v>
      </c>
      <c r="G804" s="103">
        <v>42916</v>
      </c>
      <c r="H804" s="157"/>
      <c r="I804" s="100">
        <f t="shared" ref="I804:I805" si="331">K804*0.06+J804</f>
        <v>338.62939999999998</v>
      </c>
      <c r="J804" s="100">
        <v>28.76</v>
      </c>
      <c r="K804" s="100">
        <v>5164.49</v>
      </c>
      <c r="L804" s="101" t="s">
        <v>114</v>
      </c>
      <c r="M804" s="101" t="s">
        <v>114</v>
      </c>
      <c r="N804" s="101" t="s">
        <v>114</v>
      </c>
      <c r="O804" s="225"/>
      <c r="P804" s="205">
        <f t="shared" ref="P804" si="332">(K805*0.06+J805)/(K804*0.06+J804)</f>
        <v>1.004843052611498</v>
      </c>
      <c r="Q804" s="205"/>
      <c r="R804" s="205"/>
      <c r="AB804" s="93"/>
      <c r="AG804" s="93"/>
    </row>
    <row r="805" spans="1:33" s="5" customFormat="1" ht="14.25" customHeight="1" x14ac:dyDescent="0.2">
      <c r="A805" s="180"/>
      <c r="B805" s="162"/>
      <c r="C805" s="180"/>
      <c r="D805" s="158"/>
      <c r="E805" s="158"/>
      <c r="F805" s="103">
        <v>42917</v>
      </c>
      <c r="G805" s="103">
        <v>43100</v>
      </c>
      <c r="H805" s="158"/>
      <c r="I805" s="100">
        <f t="shared" si="331"/>
        <v>340.26939999999996</v>
      </c>
      <c r="J805" s="100">
        <v>30.4</v>
      </c>
      <c r="K805" s="100">
        <v>5164.49</v>
      </c>
      <c r="L805" s="101" t="s">
        <v>114</v>
      </c>
      <c r="M805" s="101" t="s">
        <v>114</v>
      </c>
      <c r="N805" s="101" t="s">
        <v>114</v>
      </c>
      <c r="O805" s="226"/>
      <c r="P805" s="206"/>
      <c r="Q805" s="206"/>
      <c r="R805" s="206"/>
      <c r="AB805" s="93"/>
      <c r="AG805" s="93"/>
    </row>
    <row r="806" spans="1:33" s="5" customFormat="1" ht="14.25" customHeight="1" x14ac:dyDescent="0.2">
      <c r="A806" s="180"/>
      <c r="B806" s="162"/>
      <c r="C806" s="180"/>
      <c r="D806" s="157">
        <v>42723</v>
      </c>
      <c r="E806" s="157" t="s">
        <v>740</v>
      </c>
      <c r="F806" s="103">
        <v>42736</v>
      </c>
      <c r="G806" s="103">
        <v>42916</v>
      </c>
      <c r="H806" s="157"/>
      <c r="I806" s="100"/>
      <c r="J806" s="101"/>
      <c r="K806" s="101"/>
      <c r="L806" s="100">
        <v>166.44</v>
      </c>
      <c r="M806" s="100">
        <v>9.52</v>
      </c>
      <c r="N806" s="100">
        <v>1307.7</v>
      </c>
      <c r="O806" s="225"/>
      <c r="P806" s="205"/>
      <c r="Q806" s="205">
        <f t="shared" si="323"/>
        <v>1</v>
      </c>
      <c r="R806" s="205">
        <f t="shared" ref="R806" si="333">L807/((K805*0.06)*1.18)</f>
        <v>0.45519450277319135</v>
      </c>
      <c r="AB806" s="93"/>
      <c r="AG806" s="93"/>
    </row>
    <row r="807" spans="1:33" s="5" customFormat="1" ht="14.25" customHeight="1" x14ac:dyDescent="0.2">
      <c r="A807" s="180"/>
      <c r="B807" s="162"/>
      <c r="C807" s="180"/>
      <c r="D807" s="158"/>
      <c r="E807" s="158"/>
      <c r="F807" s="103">
        <v>42917</v>
      </c>
      <c r="G807" s="103">
        <v>43100</v>
      </c>
      <c r="H807" s="158"/>
      <c r="I807" s="100"/>
      <c r="J807" s="101"/>
      <c r="K807" s="101"/>
      <c r="L807" s="100">
        <v>166.44</v>
      </c>
      <c r="M807" s="100">
        <v>9.52</v>
      </c>
      <c r="N807" s="100">
        <v>1307.7</v>
      </c>
      <c r="O807" s="226"/>
      <c r="P807" s="206"/>
      <c r="Q807" s="206"/>
      <c r="R807" s="206"/>
      <c r="AB807" s="93"/>
      <c r="AG807" s="93"/>
    </row>
    <row r="808" spans="1:33" s="5" customFormat="1" ht="14.25" customHeight="1" x14ac:dyDescent="0.2">
      <c r="A808" s="180" t="s">
        <v>66</v>
      </c>
      <c r="B808" s="161" t="s">
        <v>249</v>
      </c>
      <c r="C808" s="180" t="s">
        <v>162</v>
      </c>
      <c r="D808" s="157">
        <v>42723</v>
      </c>
      <c r="E808" s="157" t="s">
        <v>741</v>
      </c>
      <c r="F808" s="103">
        <v>42736</v>
      </c>
      <c r="G808" s="103">
        <v>42916</v>
      </c>
      <c r="H808" s="157"/>
      <c r="I808" s="100">
        <f t="shared" ref="I808:I809" si="334">K808*0.06+J808</f>
        <v>338.62939999999998</v>
      </c>
      <c r="J808" s="100">
        <v>28.76</v>
      </c>
      <c r="K808" s="100">
        <v>5164.49</v>
      </c>
      <c r="L808" s="101" t="s">
        <v>114</v>
      </c>
      <c r="M808" s="101" t="s">
        <v>114</v>
      </c>
      <c r="N808" s="101" t="s">
        <v>114</v>
      </c>
      <c r="O808" s="225"/>
      <c r="P808" s="205">
        <f t="shared" ref="P808" si="335">(K809*0.06+J809)/(K808*0.06+J808)</f>
        <v>1.004843052611498</v>
      </c>
      <c r="Q808" s="205"/>
      <c r="R808" s="205"/>
      <c r="AB808" s="93"/>
      <c r="AG808" s="93"/>
    </row>
    <row r="809" spans="1:33" s="5" customFormat="1" ht="14.25" customHeight="1" x14ac:dyDescent="0.2">
      <c r="A809" s="180"/>
      <c r="B809" s="162"/>
      <c r="C809" s="180"/>
      <c r="D809" s="158"/>
      <c r="E809" s="158"/>
      <c r="F809" s="103">
        <v>42917</v>
      </c>
      <c r="G809" s="103">
        <v>43100</v>
      </c>
      <c r="H809" s="158"/>
      <c r="I809" s="100">
        <f t="shared" si="334"/>
        <v>340.26939999999996</v>
      </c>
      <c r="J809" s="100">
        <v>30.4</v>
      </c>
      <c r="K809" s="100">
        <v>5164.49</v>
      </c>
      <c r="L809" s="101" t="s">
        <v>114</v>
      </c>
      <c r="M809" s="101" t="s">
        <v>114</v>
      </c>
      <c r="N809" s="101" t="s">
        <v>114</v>
      </c>
      <c r="O809" s="226"/>
      <c r="P809" s="206"/>
      <c r="Q809" s="206"/>
      <c r="R809" s="206"/>
      <c r="AB809" s="93"/>
      <c r="AG809" s="93"/>
    </row>
    <row r="810" spans="1:33" s="5" customFormat="1" ht="14.25" customHeight="1" x14ac:dyDescent="0.2">
      <c r="A810" s="180"/>
      <c r="B810" s="162"/>
      <c r="C810" s="180"/>
      <c r="D810" s="157">
        <v>42723</v>
      </c>
      <c r="E810" s="157" t="s">
        <v>740</v>
      </c>
      <c r="F810" s="103">
        <v>42736</v>
      </c>
      <c r="G810" s="103">
        <v>42916</v>
      </c>
      <c r="H810" s="157"/>
      <c r="I810" s="100"/>
      <c r="J810" s="101"/>
      <c r="K810" s="101"/>
      <c r="L810" s="101">
        <v>163.56</v>
      </c>
      <c r="M810" s="100">
        <v>9.34</v>
      </c>
      <c r="N810" s="101">
        <v>1285.1400000000001</v>
      </c>
      <c r="O810" s="225"/>
      <c r="P810" s="205"/>
      <c r="Q810" s="205">
        <f t="shared" si="323"/>
        <v>1</v>
      </c>
      <c r="R810" s="205">
        <f t="shared" ref="R810" si="336">L811/((K809*0.06)*1.18)</f>
        <v>0.44731802976197538</v>
      </c>
      <c r="AB810" s="93"/>
      <c r="AG810" s="93"/>
    </row>
    <row r="811" spans="1:33" s="5" customFormat="1" ht="14.25" customHeight="1" x14ac:dyDescent="0.2">
      <c r="A811" s="180"/>
      <c r="B811" s="163"/>
      <c r="C811" s="180"/>
      <c r="D811" s="158"/>
      <c r="E811" s="158"/>
      <c r="F811" s="103">
        <v>42917</v>
      </c>
      <c r="G811" s="103">
        <v>43100</v>
      </c>
      <c r="H811" s="158"/>
      <c r="I811" s="100"/>
      <c r="J811" s="101"/>
      <c r="K811" s="101"/>
      <c r="L811" s="101">
        <v>163.56</v>
      </c>
      <c r="M811" s="100">
        <v>9.34</v>
      </c>
      <c r="N811" s="101">
        <v>1285.1400000000001</v>
      </c>
      <c r="O811" s="226"/>
      <c r="P811" s="206"/>
      <c r="Q811" s="206"/>
      <c r="R811" s="206"/>
      <c r="AB811" s="93"/>
      <c r="AG811" s="93"/>
    </row>
    <row r="812" spans="1:33" s="5" customFormat="1" ht="14.25" customHeight="1" x14ac:dyDescent="0.2">
      <c r="A812" s="180" t="s">
        <v>66</v>
      </c>
      <c r="B812" s="161" t="s">
        <v>250</v>
      </c>
      <c r="C812" s="180" t="s">
        <v>162</v>
      </c>
      <c r="D812" s="157">
        <v>42723</v>
      </c>
      <c r="E812" s="157" t="s">
        <v>741</v>
      </c>
      <c r="F812" s="103">
        <v>42736</v>
      </c>
      <c r="G812" s="103">
        <v>42916</v>
      </c>
      <c r="H812" s="157"/>
      <c r="I812" s="100">
        <f t="shared" ref="I812:I813" si="337">K812*0.06+J812</f>
        <v>338.62939999999998</v>
      </c>
      <c r="J812" s="100">
        <v>28.76</v>
      </c>
      <c r="K812" s="100">
        <v>5164.49</v>
      </c>
      <c r="L812" s="101" t="s">
        <v>114</v>
      </c>
      <c r="M812" s="101" t="s">
        <v>114</v>
      </c>
      <c r="N812" s="101" t="s">
        <v>114</v>
      </c>
      <c r="O812" s="225"/>
      <c r="P812" s="205">
        <f t="shared" ref="P812" si="338">(K813*0.06+J813)/(K812*0.06+J812)</f>
        <v>1.004843052611498</v>
      </c>
      <c r="Q812" s="205"/>
      <c r="R812" s="205"/>
      <c r="AB812" s="93"/>
      <c r="AG812" s="93"/>
    </row>
    <row r="813" spans="1:33" s="5" customFormat="1" ht="14.25" customHeight="1" x14ac:dyDescent="0.2">
      <c r="A813" s="180"/>
      <c r="B813" s="162"/>
      <c r="C813" s="180"/>
      <c r="D813" s="158"/>
      <c r="E813" s="158"/>
      <c r="F813" s="103">
        <v>42917</v>
      </c>
      <c r="G813" s="103">
        <v>43100</v>
      </c>
      <c r="H813" s="158"/>
      <c r="I813" s="100">
        <f t="shared" si="337"/>
        <v>340.26939999999996</v>
      </c>
      <c r="J813" s="100">
        <v>30.4</v>
      </c>
      <c r="K813" s="100">
        <v>5164.49</v>
      </c>
      <c r="L813" s="101" t="s">
        <v>114</v>
      </c>
      <c r="M813" s="101" t="s">
        <v>114</v>
      </c>
      <c r="N813" s="101" t="s">
        <v>114</v>
      </c>
      <c r="O813" s="226"/>
      <c r="P813" s="206"/>
      <c r="Q813" s="206"/>
      <c r="R813" s="206"/>
      <c r="AB813" s="93"/>
      <c r="AG813" s="93"/>
    </row>
    <row r="814" spans="1:33" s="5" customFormat="1" ht="14.25" customHeight="1" x14ac:dyDescent="0.2">
      <c r="A814" s="180"/>
      <c r="B814" s="162"/>
      <c r="C814" s="180"/>
      <c r="D814" s="157">
        <v>42723</v>
      </c>
      <c r="E814" s="157" t="s">
        <v>740</v>
      </c>
      <c r="F814" s="103">
        <v>42736</v>
      </c>
      <c r="G814" s="103">
        <v>42916</v>
      </c>
      <c r="H814" s="208"/>
      <c r="I814" s="100"/>
      <c r="J814" s="101"/>
      <c r="K814" s="101"/>
      <c r="L814" s="101">
        <v>152.75</v>
      </c>
      <c r="M814" s="100">
        <v>8.73</v>
      </c>
      <c r="N814" s="100">
        <v>1200.1500000000001</v>
      </c>
      <c r="O814" s="225"/>
      <c r="P814" s="205"/>
      <c r="Q814" s="205">
        <f t="shared" si="323"/>
        <v>1</v>
      </c>
      <c r="R814" s="205">
        <f t="shared" ref="R814" si="339">L815/((K813*0.06)*1.18)</f>
        <v>0.41775390710529309</v>
      </c>
      <c r="AB814" s="93"/>
      <c r="AG814" s="93"/>
    </row>
    <row r="815" spans="1:33" s="5" customFormat="1" ht="14.25" customHeight="1" x14ac:dyDescent="0.2">
      <c r="A815" s="180"/>
      <c r="B815" s="163"/>
      <c r="C815" s="180"/>
      <c r="D815" s="158"/>
      <c r="E815" s="158"/>
      <c r="F815" s="103">
        <v>42917</v>
      </c>
      <c r="G815" s="103">
        <v>43100</v>
      </c>
      <c r="H815" s="208"/>
      <c r="I815" s="100"/>
      <c r="J815" s="101"/>
      <c r="K815" s="101"/>
      <c r="L815" s="101">
        <v>152.75</v>
      </c>
      <c r="M815" s="100">
        <v>8.73</v>
      </c>
      <c r="N815" s="100">
        <v>1200.1500000000001</v>
      </c>
      <c r="O815" s="226"/>
      <c r="P815" s="206"/>
      <c r="Q815" s="206"/>
      <c r="R815" s="206"/>
      <c r="AB815" s="93"/>
      <c r="AG815" s="93"/>
    </row>
    <row r="816" spans="1:33" s="5" customFormat="1" ht="14.25" customHeight="1" x14ac:dyDescent="0.2">
      <c r="A816" s="180" t="s">
        <v>66</v>
      </c>
      <c r="B816" s="161" t="s">
        <v>251</v>
      </c>
      <c r="C816" s="180" t="s">
        <v>162</v>
      </c>
      <c r="D816" s="157">
        <v>42723</v>
      </c>
      <c r="E816" s="157" t="s">
        <v>741</v>
      </c>
      <c r="F816" s="103">
        <v>42736</v>
      </c>
      <c r="G816" s="103">
        <v>42916</v>
      </c>
      <c r="H816" s="208"/>
      <c r="I816" s="100">
        <f t="shared" ref="I816:I817" si="340">K816*0.06+J816</f>
        <v>338.62939999999998</v>
      </c>
      <c r="J816" s="100">
        <v>28.76</v>
      </c>
      <c r="K816" s="100">
        <v>5164.49</v>
      </c>
      <c r="L816" s="101" t="s">
        <v>114</v>
      </c>
      <c r="M816" s="101" t="s">
        <v>114</v>
      </c>
      <c r="N816" s="101" t="s">
        <v>114</v>
      </c>
      <c r="O816" s="225"/>
      <c r="P816" s="205">
        <f t="shared" ref="P816" si="341">(K817*0.06+J817)/(K816*0.06+J816)</f>
        <v>1.004843052611498</v>
      </c>
      <c r="Q816" s="205"/>
      <c r="R816" s="205"/>
      <c r="AB816" s="93"/>
      <c r="AG816" s="93"/>
    </row>
    <row r="817" spans="1:33" s="5" customFormat="1" ht="14.25" customHeight="1" x14ac:dyDescent="0.2">
      <c r="A817" s="180"/>
      <c r="B817" s="162"/>
      <c r="C817" s="180"/>
      <c r="D817" s="158"/>
      <c r="E817" s="158"/>
      <c r="F817" s="103">
        <v>42917</v>
      </c>
      <c r="G817" s="103">
        <v>43100</v>
      </c>
      <c r="H817" s="208"/>
      <c r="I817" s="100">
        <f t="shared" si="340"/>
        <v>340.26939999999996</v>
      </c>
      <c r="J817" s="100">
        <v>30.4</v>
      </c>
      <c r="K817" s="100">
        <v>5164.49</v>
      </c>
      <c r="L817" s="101" t="s">
        <v>114</v>
      </c>
      <c r="M817" s="101" t="s">
        <v>114</v>
      </c>
      <c r="N817" s="101" t="s">
        <v>114</v>
      </c>
      <c r="O817" s="226"/>
      <c r="P817" s="206"/>
      <c r="Q817" s="206"/>
      <c r="R817" s="206"/>
      <c r="AB817" s="93"/>
      <c r="AG817" s="93"/>
    </row>
    <row r="818" spans="1:33" s="5" customFormat="1" ht="14.25" customHeight="1" x14ac:dyDescent="0.2">
      <c r="A818" s="180"/>
      <c r="B818" s="162"/>
      <c r="C818" s="180"/>
      <c r="D818" s="157">
        <v>42723</v>
      </c>
      <c r="E818" s="157" t="s">
        <v>740</v>
      </c>
      <c r="F818" s="103">
        <v>42736</v>
      </c>
      <c r="G818" s="103">
        <v>42916</v>
      </c>
      <c r="H818" s="208"/>
      <c r="I818" s="100"/>
      <c r="J818" s="101"/>
      <c r="K818" s="101"/>
      <c r="L818" s="101">
        <v>159.88999999999999</v>
      </c>
      <c r="M818" s="100">
        <v>9.14</v>
      </c>
      <c r="N818" s="101">
        <v>1256.25</v>
      </c>
      <c r="O818" s="225"/>
      <c r="P818" s="205"/>
      <c r="Q818" s="205">
        <f t="shared" si="323"/>
        <v>1</v>
      </c>
      <c r="R818" s="205">
        <f t="shared" ref="R818" si="342">L819/((K817*0.06)*1.18)</f>
        <v>0.43728099644559937</v>
      </c>
      <c r="AB818" s="93"/>
      <c r="AG818" s="93"/>
    </row>
    <row r="819" spans="1:33" s="5" customFormat="1" ht="14.25" customHeight="1" x14ac:dyDescent="0.2">
      <c r="A819" s="180"/>
      <c r="B819" s="163"/>
      <c r="C819" s="180"/>
      <c r="D819" s="158"/>
      <c r="E819" s="158"/>
      <c r="F819" s="103">
        <v>42917</v>
      </c>
      <c r="G819" s="103">
        <v>43100</v>
      </c>
      <c r="H819" s="208"/>
      <c r="I819" s="100"/>
      <c r="J819" s="101"/>
      <c r="K819" s="101"/>
      <c r="L819" s="101">
        <v>159.88999999999999</v>
      </c>
      <c r="M819" s="100">
        <v>9.14</v>
      </c>
      <c r="N819" s="101">
        <v>1256.25</v>
      </c>
      <c r="O819" s="226"/>
      <c r="P819" s="206"/>
      <c r="Q819" s="206"/>
      <c r="R819" s="206"/>
      <c r="AB819" s="93"/>
      <c r="AG819" s="93"/>
    </row>
    <row r="820" spans="1:33" s="5" customFormat="1" ht="14.25" customHeight="1" x14ac:dyDescent="0.2">
      <c r="A820" s="180" t="s">
        <v>66</v>
      </c>
      <c r="B820" s="161" t="s">
        <v>235</v>
      </c>
      <c r="C820" s="180" t="s">
        <v>162</v>
      </c>
      <c r="D820" s="157">
        <v>42723</v>
      </c>
      <c r="E820" s="157" t="s">
        <v>741</v>
      </c>
      <c r="F820" s="103">
        <v>42736</v>
      </c>
      <c r="G820" s="103">
        <v>42916</v>
      </c>
      <c r="H820" s="208"/>
      <c r="I820" s="100">
        <f t="shared" ref="I820:I821" si="343">K820*0.06+J820</f>
        <v>338.62939999999998</v>
      </c>
      <c r="J820" s="100">
        <v>28.76</v>
      </c>
      <c r="K820" s="100">
        <v>5164.49</v>
      </c>
      <c r="L820" s="101" t="s">
        <v>114</v>
      </c>
      <c r="M820" s="101" t="s">
        <v>114</v>
      </c>
      <c r="N820" s="101" t="s">
        <v>114</v>
      </c>
      <c r="O820" s="225"/>
      <c r="P820" s="205">
        <f t="shared" ref="P820" si="344">(K821*0.06+J821)/(K820*0.06+J820)</f>
        <v>1.004843052611498</v>
      </c>
      <c r="Q820" s="205"/>
      <c r="R820" s="205"/>
      <c r="AB820" s="93"/>
      <c r="AG820" s="93"/>
    </row>
    <row r="821" spans="1:33" s="5" customFormat="1" ht="14.25" customHeight="1" x14ac:dyDescent="0.2">
      <c r="A821" s="180"/>
      <c r="B821" s="162"/>
      <c r="C821" s="180"/>
      <c r="D821" s="158"/>
      <c r="E821" s="158"/>
      <c r="F821" s="103">
        <v>42917</v>
      </c>
      <c r="G821" s="103">
        <v>43100</v>
      </c>
      <c r="H821" s="208"/>
      <c r="I821" s="100">
        <f t="shared" si="343"/>
        <v>340.26939999999996</v>
      </c>
      <c r="J821" s="100">
        <v>30.4</v>
      </c>
      <c r="K821" s="100">
        <v>5164.49</v>
      </c>
      <c r="L821" s="101" t="s">
        <v>114</v>
      </c>
      <c r="M821" s="101" t="s">
        <v>114</v>
      </c>
      <c r="N821" s="101" t="s">
        <v>114</v>
      </c>
      <c r="O821" s="226"/>
      <c r="P821" s="206"/>
      <c r="Q821" s="206"/>
      <c r="R821" s="206"/>
      <c r="AB821" s="93"/>
      <c r="AG821" s="93"/>
    </row>
    <row r="822" spans="1:33" s="5" customFormat="1" ht="14.25" customHeight="1" x14ac:dyDescent="0.2">
      <c r="A822" s="180"/>
      <c r="B822" s="162"/>
      <c r="C822" s="180"/>
      <c r="D822" s="157">
        <v>42723</v>
      </c>
      <c r="E822" s="157" t="s">
        <v>740</v>
      </c>
      <c r="F822" s="103">
        <v>42736</v>
      </c>
      <c r="G822" s="103">
        <v>42916</v>
      </c>
      <c r="H822" s="208"/>
      <c r="I822" s="100"/>
      <c r="J822" s="101"/>
      <c r="K822" s="101"/>
      <c r="L822" s="101">
        <v>168.59</v>
      </c>
      <c r="M822" s="100">
        <v>9.64</v>
      </c>
      <c r="N822" s="101">
        <v>1324.59</v>
      </c>
      <c r="O822" s="225"/>
      <c r="P822" s="205"/>
      <c r="Q822" s="205">
        <f t="shared" si="323"/>
        <v>1</v>
      </c>
      <c r="R822" s="205">
        <f t="shared" ref="R822" si="345">L823/((K821*0.06)*1.18)</f>
        <v>0.46107450866698108</v>
      </c>
      <c r="AB822" s="93"/>
      <c r="AG822" s="93"/>
    </row>
    <row r="823" spans="1:33" s="5" customFormat="1" ht="14.25" customHeight="1" x14ac:dyDescent="0.2">
      <c r="A823" s="180"/>
      <c r="B823" s="163"/>
      <c r="C823" s="180"/>
      <c r="D823" s="158"/>
      <c r="E823" s="158"/>
      <c r="F823" s="103">
        <v>42917</v>
      </c>
      <c r="G823" s="103">
        <v>43100</v>
      </c>
      <c r="H823" s="208"/>
      <c r="I823" s="100"/>
      <c r="J823" s="101"/>
      <c r="K823" s="101"/>
      <c r="L823" s="101">
        <v>168.59</v>
      </c>
      <c r="M823" s="100">
        <v>9.64</v>
      </c>
      <c r="N823" s="101">
        <v>1324.59</v>
      </c>
      <c r="O823" s="226"/>
      <c r="P823" s="206"/>
      <c r="Q823" s="206"/>
      <c r="R823" s="206"/>
      <c r="AB823" s="93"/>
      <c r="AG823" s="93"/>
    </row>
    <row r="824" spans="1:33" s="5" customFormat="1" ht="14.25" customHeight="1" x14ac:dyDescent="0.2">
      <c r="A824" s="161" t="s">
        <v>66</v>
      </c>
      <c r="B824" s="161" t="s">
        <v>246</v>
      </c>
      <c r="C824" s="161" t="s">
        <v>465</v>
      </c>
      <c r="D824" s="157">
        <v>42723</v>
      </c>
      <c r="E824" s="157" t="s">
        <v>747</v>
      </c>
      <c r="F824" s="103">
        <v>42736</v>
      </c>
      <c r="G824" s="103">
        <v>42916</v>
      </c>
      <c r="H824" s="103"/>
      <c r="I824" s="100">
        <f>K824*0.06+J824</f>
        <v>117.1054</v>
      </c>
      <c r="J824" s="101">
        <v>20.350000000000001</v>
      </c>
      <c r="K824" s="101">
        <v>1612.59</v>
      </c>
      <c r="L824" s="101"/>
      <c r="M824" s="100"/>
      <c r="N824" s="101"/>
      <c r="O824" s="107"/>
      <c r="P824" s="205">
        <f t="shared" ref="P824" si="346">(K825*0.06+J825)/(K824*0.06+J824)</f>
        <v>1.3158317208258543</v>
      </c>
      <c r="Q824" s="205"/>
      <c r="R824" s="205"/>
      <c r="AB824" s="93"/>
      <c r="AG824" s="93"/>
    </row>
    <row r="825" spans="1:33" s="5" customFormat="1" ht="14.25" customHeight="1" x14ac:dyDescent="0.2">
      <c r="A825" s="162"/>
      <c r="B825" s="162"/>
      <c r="C825" s="162"/>
      <c r="D825" s="158"/>
      <c r="E825" s="158"/>
      <c r="F825" s="103">
        <v>42917</v>
      </c>
      <c r="G825" s="103">
        <v>43100</v>
      </c>
      <c r="H825" s="103"/>
      <c r="I825" s="100">
        <f>K825*0.06+J825</f>
        <v>154.09100000000001</v>
      </c>
      <c r="J825" s="101">
        <v>22.67</v>
      </c>
      <c r="K825" s="101">
        <v>2190.35</v>
      </c>
      <c r="L825" s="101"/>
      <c r="M825" s="100"/>
      <c r="N825" s="101"/>
      <c r="O825" s="107"/>
      <c r="P825" s="206"/>
      <c r="Q825" s="206"/>
      <c r="R825" s="206"/>
      <c r="AB825" s="93"/>
      <c r="AG825" s="93"/>
    </row>
    <row r="826" spans="1:33" s="5" customFormat="1" ht="14.25" customHeight="1" x14ac:dyDescent="0.2">
      <c r="A826" s="162"/>
      <c r="B826" s="162"/>
      <c r="C826" s="162"/>
      <c r="D826" s="157">
        <v>42723</v>
      </c>
      <c r="E826" s="157" t="s">
        <v>748</v>
      </c>
      <c r="F826" s="103">
        <v>42736</v>
      </c>
      <c r="G826" s="103">
        <v>42916</v>
      </c>
      <c r="H826" s="103"/>
      <c r="I826" s="100"/>
      <c r="J826" s="101"/>
      <c r="K826" s="101"/>
      <c r="L826" s="100">
        <v>117.6</v>
      </c>
      <c r="M826" s="100">
        <v>20.440000000000001</v>
      </c>
      <c r="N826" s="100">
        <v>1619.4</v>
      </c>
      <c r="O826" s="235" t="s">
        <v>645</v>
      </c>
      <c r="P826" s="205"/>
      <c r="Q826" s="205">
        <f t="shared" si="323"/>
        <v>1.0699829931972789</v>
      </c>
      <c r="R826" s="205">
        <f>L827/((K825*0.06)*1.18)</f>
        <v>0.81140451845853401</v>
      </c>
      <c r="AB826" s="93"/>
      <c r="AG826" s="93"/>
    </row>
    <row r="827" spans="1:33" s="5" customFormat="1" ht="14.25" customHeight="1" x14ac:dyDescent="0.2">
      <c r="A827" s="162"/>
      <c r="B827" s="162"/>
      <c r="C827" s="162"/>
      <c r="D827" s="158"/>
      <c r="E827" s="158"/>
      <c r="F827" s="103">
        <v>42917</v>
      </c>
      <c r="G827" s="103">
        <v>43100</v>
      </c>
      <c r="H827" s="103"/>
      <c r="I827" s="100"/>
      <c r="J827" s="101"/>
      <c r="K827" s="101"/>
      <c r="L827" s="100">
        <v>125.83</v>
      </c>
      <c r="M827" s="100">
        <v>30.35</v>
      </c>
      <c r="N827" s="100">
        <v>1591.35</v>
      </c>
      <c r="O827" s="235"/>
      <c r="P827" s="206"/>
      <c r="Q827" s="206"/>
      <c r="R827" s="206"/>
      <c r="AB827" s="93"/>
      <c r="AG827" s="93"/>
    </row>
    <row r="828" spans="1:33" s="5" customFormat="1" ht="14.25" customHeight="1" x14ac:dyDescent="0.2">
      <c r="A828" s="162"/>
      <c r="B828" s="162"/>
      <c r="C828" s="162"/>
      <c r="D828" s="157">
        <v>42723</v>
      </c>
      <c r="E828" s="157" t="s">
        <v>748</v>
      </c>
      <c r="F828" s="103">
        <v>42736</v>
      </c>
      <c r="G828" s="103">
        <v>42916</v>
      </c>
      <c r="H828" s="103"/>
      <c r="I828" s="100"/>
      <c r="J828" s="101"/>
      <c r="K828" s="101"/>
      <c r="L828" s="100">
        <v>117.6</v>
      </c>
      <c r="M828" s="100">
        <v>24.01</v>
      </c>
      <c r="N828" s="100">
        <v>1559.83</v>
      </c>
      <c r="O828" s="235" t="s">
        <v>646</v>
      </c>
      <c r="P828" s="205"/>
      <c r="Q828" s="205">
        <f t="shared" si="323"/>
        <v>1.0699829931972789</v>
      </c>
      <c r="R828" s="205">
        <f>L829/((K825*0.06)*1.18)</f>
        <v>0.81140451845853401</v>
      </c>
      <c r="AB828" s="93"/>
      <c r="AG828" s="93"/>
    </row>
    <row r="829" spans="1:33" s="5" customFormat="1" ht="14.25" customHeight="1" x14ac:dyDescent="0.2">
      <c r="A829" s="163"/>
      <c r="B829" s="163"/>
      <c r="C829" s="163"/>
      <c r="D829" s="158"/>
      <c r="E829" s="158"/>
      <c r="F829" s="103">
        <v>42917</v>
      </c>
      <c r="G829" s="103">
        <v>43100</v>
      </c>
      <c r="H829" s="103"/>
      <c r="I829" s="100"/>
      <c r="J829" s="101"/>
      <c r="K829" s="101"/>
      <c r="L829" s="100">
        <v>125.83</v>
      </c>
      <c r="M829" s="100">
        <v>24.9</v>
      </c>
      <c r="N829" s="100">
        <v>1682.17</v>
      </c>
      <c r="O829" s="226"/>
      <c r="P829" s="206"/>
      <c r="Q829" s="206"/>
      <c r="R829" s="206"/>
      <c r="AB829" s="93"/>
      <c r="AG829" s="93"/>
    </row>
    <row r="830" spans="1:33" s="7" customFormat="1" ht="14.25" customHeight="1" x14ac:dyDescent="0.25">
      <c r="A830" s="180" t="s">
        <v>66</v>
      </c>
      <c r="B830" s="161" t="s">
        <v>252</v>
      </c>
      <c r="C830" s="180" t="s">
        <v>162</v>
      </c>
      <c r="D830" s="157">
        <v>42723</v>
      </c>
      <c r="E830" s="157" t="s">
        <v>741</v>
      </c>
      <c r="F830" s="103">
        <v>42736</v>
      </c>
      <c r="G830" s="103">
        <v>42916</v>
      </c>
      <c r="H830" s="208"/>
      <c r="I830" s="100">
        <f t="shared" ref="I830:I831" si="347">K830*0.06+J830</f>
        <v>338.62939999999998</v>
      </c>
      <c r="J830" s="100">
        <v>28.76</v>
      </c>
      <c r="K830" s="100">
        <v>5164.49</v>
      </c>
      <c r="L830" s="101" t="s">
        <v>114</v>
      </c>
      <c r="M830" s="101" t="s">
        <v>114</v>
      </c>
      <c r="N830" s="101" t="s">
        <v>114</v>
      </c>
      <c r="O830" s="225"/>
      <c r="P830" s="205">
        <f t="shared" ref="P830" si="348">(K831*0.06+J831)/(K830*0.06+J830)</f>
        <v>1.004843052611498</v>
      </c>
      <c r="Q830" s="205"/>
      <c r="R830" s="205"/>
      <c r="AB830" s="96"/>
      <c r="AG830" s="96"/>
    </row>
    <row r="831" spans="1:33" ht="14.25" customHeight="1" x14ac:dyDescent="0.25">
      <c r="A831" s="180"/>
      <c r="B831" s="162"/>
      <c r="C831" s="180"/>
      <c r="D831" s="158"/>
      <c r="E831" s="158"/>
      <c r="F831" s="103">
        <v>42917</v>
      </c>
      <c r="G831" s="103">
        <v>43100</v>
      </c>
      <c r="H831" s="208"/>
      <c r="I831" s="100">
        <f t="shared" si="347"/>
        <v>340.26939999999996</v>
      </c>
      <c r="J831" s="100">
        <v>30.4</v>
      </c>
      <c r="K831" s="100">
        <v>5164.49</v>
      </c>
      <c r="L831" s="101" t="s">
        <v>114</v>
      </c>
      <c r="M831" s="101" t="s">
        <v>114</v>
      </c>
      <c r="N831" s="101" t="s">
        <v>114</v>
      </c>
      <c r="O831" s="226"/>
      <c r="P831" s="206"/>
      <c r="Q831" s="206"/>
      <c r="R831" s="206"/>
    </row>
    <row r="832" spans="1:33" ht="14.25" customHeight="1" x14ac:dyDescent="0.25">
      <c r="A832" s="180"/>
      <c r="B832" s="162"/>
      <c r="C832" s="180"/>
      <c r="D832" s="157">
        <v>42723</v>
      </c>
      <c r="E832" s="157" t="s">
        <v>740</v>
      </c>
      <c r="F832" s="103">
        <v>42736</v>
      </c>
      <c r="G832" s="103">
        <v>42916</v>
      </c>
      <c r="H832" s="208"/>
      <c r="I832" s="100"/>
      <c r="J832" s="101"/>
      <c r="K832" s="101"/>
      <c r="L832" s="101">
        <v>177.09</v>
      </c>
      <c r="M832" s="100">
        <v>10.119999999999999</v>
      </c>
      <c r="N832" s="101">
        <v>1391.43</v>
      </c>
      <c r="O832" s="225"/>
      <c r="P832" s="205"/>
      <c r="Q832" s="205">
        <f t="shared" si="323"/>
        <v>1</v>
      </c>
      <c r="R832" s="205">
        <f t="shared" ref="R832" si="349">L833/((K831*0.06)*1.18)</f>
        <v>0.48432104359591721</v>
      </c>
    </row>
    <row r="833" spans="1:33" ht="14.25" customHeight="1" x14ac:dyDescent="0.25">
      <c r="A833" s="180"/>
      <c r="B833" s="163"/>
      <c r="C833" s="180"/>
      <c r="D833" s="158"/>
      <c r="E833" s="158"/>
      <c r="F833" s="103">
        <v>42917</v>
      </c>
      <c r="G833" s="103">
        <v>43100</v>
      </c>
      <c r="H833" s="208"/>
      <c r="I833" s="100"/>
      <c r="J833" s="101"/>
      <c r="K833" s="101"/>
      <c r="L833" s="101">
        <v>177.09</v>
      </c>
      <c r="M833" s="100">
        <v>10.119999999999999</v>
      </c>
      <c r="N833" s="101">
        <v>1391.43</v>
      </c>
      <c r="O833" s="226"/>
      <c r="P833" s="206"/>
      <c r="Q833" s="206"/>
      <c r="R833" s="206"/>
    </row>
    <row r="834" spans="1:33" ht="14.25" customHeight="1" x14ac:dyDescent="0.25">
      <c r="A834" s="46">
        <v>18</v>
      </c>
      <c r="B834" s="47" t="s">
        <v>232</v>
      </c>
      <c r="C834" s="8"/>
      <c r="D834" s="22"/>
      <c r="E834" s="22"/>
      <c r="F834" s="8"/>
      <c r="G834" s="8"/>
      <c r="H834" s="8"/>
      <c r="I834" s="66"/>
      <c r="J834" s="8"/>
      <c r="K834" s="8"/>
      <c r="L834" s="8"/>
      <c r="M834" s="8"/>
      <c r="N834" s="9"/>
      <c r="O834" s="104"/>
      <c r="P834" s="114"/>
      <c r="Q834" s="114"/>
      <c r="R834" s="114"/>
    </row>
    <row r="835" spans="1:33" ht="17.25" customHeight="1" x14ac:dyDescent="0.25">
      <c r="A835" s="161" t="s">
        <v>64</v>
      </c>
      <c r="B835" s="161" t="s">
        <v>65</v>
      </c>
      <c r="C835" s="161" t="s">
        <v>604</v>
      </c>
      <c r="D835" s="208">
        <v>42720</v>
      </c>
      <c r="E835" s="208" t="s">
        <v>595</v>
      </c>
      <c r="F835" s="103">
        <v>42736</v>
      </c>
      <c r="G835" s="103">
        <v>42916</v>
      </c>
      <c r="H835" s="208"/>
      <c r="I835" s="100">
        <f>K835*0.06+J835</f>
        <v>181.77</v>
      </c>
      <c r="J835" s="100">
        <v>28.02</v>
      </c>
      <c r="K835" s="100">
        <v>2562.5</v>
      </c>
      <c r="L835" s="114"/>
      <c r="M835" s="100"/>
      <c r="N835" s="100"/>
      <c r="O835" s="228" t="s">
        <v>605</v>
      </c>
      <c r="P835" s="205">
        <f t="shared" ref="P835" si="350">(K836*0.06+J836)/(K835*0.06+J835)</f>
        <v>1.0339329922429443</v>
      </c>
      <c r="Q835" s="205"/>
      <c r="R835" s="205"/>
    </row>
    <row r="836" spans="1:33" ht="14.25" customHeight="1" x14ac:dyDescent="0.25">
      <c r="A836" s="162"/>
      <c r="B836" s="162"/>
      <c r="C836" s="162"/>
      <c r="D836" s="208"/>
      <c r="E836" s="208"/>
      <c r="F836" s="103">
        <v>42917</v>
      </c>
      <c r="G836" s="103">
        <v>43100</v>
      </c>
      <c r="H836" s="208"/>
      <c r="I836" s="100">
        <f t="shared" ref="I836" si="351">K836*0.06+J836</f>
        <v>187.93799999999999</v>
      </c>
      <c r="J836" s="100">
        <v>29.04</v>
      </c>
      <c r="K836" s="100">
        <v>2648.3</v>
      </c>
      <c r="L836" s="114"/>
      <c r="M836" s="100"/>
      <c r="N836" s="100"/>
      <c r="O836" s="229"/>
      <c r="P836" s="206"/>
      <c r="Q836" s="206"/>
      <c r="R836" s="206"/>
    </row>
    <row r="837" spans="1:33" s="5" customFormat="1" ht="14.25" customHeight="1" x14ac:dyDescent="0.2">
      <c r="A837" s="162"/>
      <c r="B837" s="162"/>
      <c r="C837" s="162"/>
      <c r="D837" s="208">
        <v>42723</v>
      </c>
      <c r="E837" s="208" t="s">
        <v>749</v>
      </c>
      <c r="F837" s="103">
        <v>42736</v>
      </c>
      <c r="G837" s="103">
        <v>42916</v>
      </c>
      <c r="H837" s="208"/>
      <c r="I837" s="100"/>
      <c r="J837" s="114"/>
      <c r="K837" s="114"/>
      <c r="L837" s="100">
        <v>167.21</v>
      </c>
      <c r="M837" s="100">
        <v>27.83</v>
      </c>
      <c r="N837" s="100">
        <v>2322.9899999999998</v>
      </c>
      <c r="O837" s="229"/>
      <c r="P837" s="205"/>
      <c r="Q837" s="205">
        <f t="shared" ref="Q837" si="352">L838/L837</f>
        <v>1.0199748818850547</v>
      </c>
      <c r="R837" s="205">
        <f t="shared" ref="R837" si="353">L838/((K836*0.06+J836)*1.18)</f>
        <v>0.76905095459717976</v>
      </c>
      <c r="AB837" s="93"/>
      <c r="AG837" s="93"/>
    </row>
    <row r="838" spans="1:33" s="5" customFormat="1" ht="14.25" customHeight="1" x14ac:dyDescent="0.2">
      <c r="A838" s="162"/>
      <c r="B838" s="162"/>
      <c r="C838" s="162"/>
      <c r="D838" s="208"/>
      <c r="E838" s="208"/>
      <c r="F838" s="103">
        <v>42917</v>
      </c>
      <c r="G838" s="103">
        <v>43100</v>
      </c>
      <c r="H838" s="208"/>
      <c r="I838" s="100"/>
      <c r="J838" s="114"/>
      <c r="K838" s="114"/>
      <c r="L838" s="100">
        <v>170.55</v>
      </c>
      <c r="M838" s="100">
        <v>26.35</v>
      </c>
      <c r="N838" s="100">
        <v>2403.2800000000002</v>
      </c>
      <c r="O838" s="230"/>
      <c r="P838" s="206"/>
      <c r="Q838" s="206"/>
      <c r="R838" s="206"/>
      <c r="AB838" s="93"/>
      <c r="AG838" s="93"/>
    </row>
    <row r="839" spans="1:33" s="5" customFormat="1" ht="14.25" customHeight="1" x14ac:dyDescent="0.2">
      <c r="A839" s="162"/>
      <c r="B839" s="162"/>
      <c r="C839" s="162"/>
      <c r="D839" s="208">
        <v>42720</v>
      </c>
      <c r="E839" s="208" t="s">
        <v>595</v>
      </c>
      <c r="F839" s="103">
        <v>42736</v>
      </c>
      <c r="G839" s="103">
        <v>42916</v>
      </c>
      <c r="H839" s="157"/>
      <c r="I839" s="100">
        <f t="shared" ref="I839:I902" si="354">K839*0.06+J839</f>
        <v>319.74979999999999</v>
      </c>
      <c r="J839" s="100">
        <v>31.94</v>
      </c>
      <c r="K839" s="100">
        <v>4796.83</v>
      </c>
      <c r="L839" s="100"/>
      <c r="M839" s="100"/>
      <c r="N839" s="100"/>
      <c r="O839" s="228" t="s">
        <v>606</v>
      </c>
      <c r="P839" s="205">
        <f t="shared" ref="P839" si="355">(K840*0.06+J840)/(K839*0.06+J839)</f>
        <v>1.0317610831969248</v>
      </c>
      <c r="Q839" s="205"/>
      <c r="R839" s="205"/>
      <c r="AB839" s="93"/>
      <c r="AG839" s="93"/>
    </row>
    <row r="840" spans="1:33" s="5" customFormat="1" ht="14.25" customHeight="1" x14ac:dyDescent="0.2">
      <c r="A840" s="163"/>
      <c r="B840" s="163"/>
      <c r="C840" s="163"/>
      <c r="D840" s="208"/>
      <c r="E840" s="208"/>
      <c r="F840" s="103">
        <v>42917</v>
      </c>
      <c r="G840" s="103">
        <v>43100</v>
      </c>
      <c r="H840" s="158"/>
      <c r="I840" s="100">
        <f t="shared" si="354"/>
        <v>329.90540000000004</v>
      </c>
      <c r="J840" s="100">
        <v>33.229999999999997</v>
      </c>
      <c r="K840" s="100">
        <v>4944.59</v>
      </c>
      <c r="L840" s="100"/>
      <c r="M840" s="100"/>
      <c r="N840" s="100"/>
      <c r="O840" s="230"/>
      <c r="P840" s="206"/>
      <c r="Q840" s="206"/>
      <c r="R840" s="206"/>
      <c r="AB840" s="93"/>
      <c r="AG840" s="93"/>
    </row>
    <row r="841" spans="1:33" s="5" customFormat="1" ht="14.25" customHeight="1" x14ac:dyDescent="0.2">
      <c r="A841" s="180" t="s">
        <v>64</v>
      </c>
      <c r="B841" s="180" t="s">
        <v>197</v>
      </c>
      <c r="C841" s="180" t="s">
        <v>167</v>
      </c>
      <c r="D841" s="157">
        <v>42338</v>
      </c>
      <c r="E841" s="208" t="s">
        <v>528</v>
      </c>
      <c r="F841" s="103">
        <v>42736</v>
      </c>
      <c r="G841" s="103">
        <v>42916</v>
      </c>
      <c r="H841" s="161" t="s">
        <v>835</v>
      </c>
      <c r="I841" s="100">
        <f t="shared" si="354"/>
        <v>89.039999999999992</v>
      </c>
      <c r="J841" s="100">
        <v>14.49</v>
      </c>
      <c r="K841" s="100">
        <v>1242.5</v>
      </c>
      <c r="L841" s="69"/>
      <c r="M841" s="69"/>
      <c r="N841" s="69"/>
      <c r="O841" s="209"/>
      <c r="P841" s="205">
        <f t="shared" ref="P841:P885" si="356">(K842*0.06+J842)/(K841*0.06+J841)</f>
        <v>1.0113432165318958</v>
      </c>
      <c r="Q841" s="205"/>
      <c r="R841" s="205"/>
      <c r="AB841" s="93"/>
      <c r="AG841" s="93"/>
    </row>
    <row r="842" spans="1:33" s="5" customFormat="1" ht="14.25" customHeight="1" x14ac:dyDescent="0.2">
      <c r="A842" s="180"/>
      <c r="B842" s="180"/>
      <c r="C842" s="180"/>
      <c r="D842" s="158"/>
      <c r="E842" s="208"/>
      <c r="F842" s="103">
        <v>42917</v>
      </c>
      <c r="G842" s="103">
        <v>43100</v>
      </c>
      <c r="H842" s="163"/>
      <c r="I842" s="100">
        <f t="shared" si="354"/>
        <v>90.05</v>
      </c>
      <c r="J842" s="100">
        <v>15.5</v>
      </c>
      <c r="K842" s="100">
        <v>1242.5</v>
      </c>
      <c r="L842" s="69"/>
      <c r="M842" s="69"/>
      <c r="N842" s="69"/>
      <c r="O842" s="210"/>
      <c r="P842" s="206"/>
      <c r="Q842" s="206"/>
      <c r="R842" s="206"/>
      <c r="AB842" s="93"/>
      <c r="AG842" s="93"/>
    </row>
    <row r="843" spans="1:33" s="5" customFormat="1" ht="34.5" customHeight="1" x14ac:dyDescent="0.2">
      <c r="A843" s="180"/>
      <c r="B843" s="180"/>
      <c r="C843" s="180"/>
      <c r="D843" s="208">
        <v>42723</v>
      </c>
      <c r="E843" s="208" t="s">
        <v>834</v>
      </c>
      <c r="F843" s="103">
        <v>42736</v>
      </c>
      <c r="G843" s="103">
        <v>42916</v>
      </c>
      <c r="H843" s="208"/>
      <c r="I843" s="100"/>
      <c r="J843" s="100"/>
      <c r="K843" s="100"/>
      <c r="L843" s="100">
        <v>99.01</v>
      </c>
      <c r="M843" s="100">
        <v>16.09</v>
      </c>
      <c r="N843" s="100">
        <v>1381.98</v>
      </c>
      <c r="O843" s="209"/>
      <c r="P843" s="205"/>
      <c r="Q843" s="205">
        <f t="shared" ref="Q843:Q891" si="357">L844/L843</f>
        <v>1.034036965963034</v>
      </c>
      <c r="R843" s="205">
        <f t="shared" ref="R843" si="358">L844/((K842*0.06+J842)*1.18)</f>
        <v>0.96349485690623859</v>
      </c>
      <c r="AB843" s="93"/>
      <c r="AG843" s="93"/>
    </row>
    <row r="844" spans="1:33" s="5" customFormat="1" ht="14.25" customHeight="1" x14ac:dyDescent="0.2">
      <c r="A844" s="180"/>
      <c r="B844" s="180"/>
      <c r="C844" s="180"/>
      <c r="D844" s="208"/>
      <c r="E844" s="208"/>
      <c r="F844" s="103">
        <v>42917</v>
      </c>
      <c r="G844" s="103">
        <v>43100</v>
      </c>
      <c r="H844" s="208"/>
      <c r="I844" s="100"/>
      <c r="J844" s="100"/>
      <c r="K844" s="100"/>
      <c r="L844" s="100">
        <v>102.38</v>
      </c>
      <c r="M844" s="100">
        <v>16.64</v>
      </c>
      <c r="N844" s="100">
        <v>1428.97</v>
      </c>
      <c r="O844" s="210"/>
      <c r="P844" s="206"/>
      <c r="Q844" s="206"/>
      <c r="R844" s="206"/>
      <c r="AB844" s="93"/>
      <c r="AG844" s="93"/>
    </row>
    <row r="845" spans="1:33" s="5" customFormat="1" ht="14.25" customHeight="1" x14ac:dyDescent="0.2">
      <c r="A845" s="161" t="s">
        <v>64</v>
      </c>
      <c r="B845" s="161" t="s">
        <v>198</v>
      </c>
      <c r="C845" s="161" t="s">
        <v>158</v>
      </c>
      <c r="D845" s="157">
        <v>42338</v>
      </c>
      <c r="E845" s="157" t="s">
        <v>527</v>
      </c>
      <c r="F845" s="103">
        <v>42736</v>
      </c>
      <c r="G845" s="103">
        <v>42916</v>
      </c>
      <c r="H845" s="161" t="s">
        <v>836</v>
      </c>
      <c r="I845" s="100">
        <f t="shared" si="354"/>
        <v>167.20819999999998</v>
      </c>
      <c r="J845" s="100">
        <v>28.58</v>
      </c>
      <c r="K845" s="100">
        <v>2310.4699999999998</v>
      </c>
      <c r="L845" s="69"/>
      <c r="M845" s="69"/>
      <c r="N845" s="69"/>
      <c r="O845" s="209"/>
      <c r="P845" s="205">
        <f t="shared" si="356"/>
        <v>1.0061001792974269</v>
      </c>
      <c r="Q845" s="205"/>
      <c r="R845" s="205"/>
      <c r="AB845" s="93"/>
      <c r="AG845" s="93"/>
    </row>
    <row r="846" spans="1:33" s="5" customFormat="1" ht="14.25" customHeight="1" x14ac:dyDescent="0.2">
      <c r="A846" s="162"/>
      <c r="B846" s="162"/>
      <c r="C846" s="162"/>
      <c r="D846" s="158"/>
      <c r="E846" s="158"/>
      <c r="F846" s="103">
        <v>42917</v>
      </c>
      <c r="G846" s="103">
        <v>43100</v>
      </c>
      <c r="H846" s="163"/>
      <c r="I846" s="100">
        <f t="shared" si="354"/>
        <v>168.22819999999999</v>
      </c>
      <c r="J846" s="100">
        <v>29.6</v>
      </c>
      <c r="K846" s="100">
        <v>2310.4699999999998</v>
      </c>
      <c r="L846" s="69"/>
      <c r="M846" s="69"/>
      <c r="N846" s="69"/>
      <c r="O846" s="210"/>
      <c r="P846" s="206"/>
      <c r="Q846" s="206"/>
      <c r="R846" s="206"/>
      <c r="AB846" s="93"/>
      <c r="AG846" s="93"/>
    </row>
    <row r="847" spans="1:33" s="5" customFormat="1" ht="14.25" customHeight="1" x14ac:dyDescent="0.2">
      <c r="A847" s="162"/>
      <c r="B847" s="162"/>
      <c r="C847" s="162"/>
      <c r="D847" s="208">
        <v>42723</v>
      </c>
      <c r="E847" s="208" t="s">
        <v>834</v>
      </c>
      <c r="F847" s="103">
        <v>42736</v>
      </c>
      <c r="G847" s="103">
        <v>42916</v>
      </c>
      <c r="H847" s="208"/>
      <c r="I847" s="100"/>
      <c r="J847" s="100"/>
      <c r="K847" s="100"/>
      <c r="L847" s="100">
        <v>135.18</v>
      </c>
      <c r="M847" s="100">
        <v>22.07</v>
      </c>
      <c r="N847" s="100">
        <v>1885.1</v>
      </c>
      <c r="O847" s="203" t="s">
        <v>78</v>
      </c>
      <c r="P847" s="205"/>
      <c r="Q847" s="205">
        <f t="shared" si="357"/>
        <v>1.0380233762390885</v>
      </c>
      <c r="R847" s="205">
        <f>L848/((K846*0.06)*1.18)</f>
        <v>0.85779988658359663</v>
      </c>
      <c r="AB847" s="93"/>
      <c r="AG847" s="93"/>
    </row>
    <row r="848" spans="1:33" s="5" customFormat="1" ht="14.25" customHeight="1" x14ac:dyDescent="0.2">
      <c r="A848" s="162"/>
      <c r="B848" s="162"/>
      <c r="C848" s="162"/>
      <c r="D848" s="208"/>
      <c r="E848" s="208"/>
      <c r="F848" s="103">
        <v>42917</v>
      </c>
      <c r="G848" s="103">
        <v>43100</v>
      </c>
      <c r="H848" s="208"/>
      <c r="I848" s="100"/>
      <c r="J848" s="100"/>
      <c r="K848" s="100"/>
      <c r="L848" s="100">
        <v>140.32</v>
      </c>
      <c r="M848" s="100">
        <v>22.91</v>
      </c>
      <c r="N848" s="100">
        <v>1956.75</v>
      </c>
      <c r="O848" s="252"/>
      <c r="P848" s="206"/>
      <c r="Q848" s="206"/>
      <c r="R848" s="206"/>
      <c r="AB848" s="93"/>
      <c r="AG848" s="93"/>
    </row>
    <row r="849" spans="1:33" s="5" customFormat="1" ht="14.25" customHeight="1" x14ac:dyDescent="0.2">
      <c r="A849" s="161" t="s">
        <v>64</v>
      </c>
      <c r="B849" s="161" t="s">
        <v>199</v>
      </c>
      <c r="C849" s="161" t="s">
        <v>158</v>
      </c>
      <c r="D849" s="157">
        <v>42338</v>
      </c>
      <c r="E849" s="157" t="s">
        <v>527</v>
      </c>
      <c r="F849" s="103">
        <v>42736</v>
      </c>
      <c r="G849" s="103">
        <v>42916</v>
      </c>
      <c r="H849" s="161" t="s">
        <v>836</v>
      </c>
      <c r="I849" s="100">
        <f t="shared" si="354"/>
        <v>167.20819999999998</v>
      </c>
      <c r="J849" s="100">
        <v>28.58</v>
      </c>
      <c r="K849" s="100">
        <v>2310.4699999999998</v>
      </c>
      <c r="L849" s="69"/>
      <c r="M849" s="69"/>
      <c r="N849" s="69"/>
      <c r="O849" s="203"/>
      <c r="P849" s="205">
        <f t="shared" si="356"/>
        <v>1.0061001792974269</v>
      </c>
      <c r="Q849" s="205"/>
      <c r="R849" s="205"/>
      <c r="AB849" s="93"/>
      <c r="AG849" s="93"/>
    </row>
    <row r="850" spans="1:33" s="5" customFormat="1" ht="14.25" customHeight="1" x14ac:dyDescent="0.2">
      <c r="A850" s="162"/>
      <c r="B850" s="162"/>
      <c r="C850" s="162"/>
      <c r="D850" s="158"/>
      <c r="E850" s="158"/>
      <c r="F850" s="103">
        <v>42917</v>
      </c>
      <c r="G850" s="103">
        <v>43100</v>
      </c>
      <c r="H850" s="163"/>
      <c r="I850" s="100">
        <f t="shared" si="354"/>
        <v>168.22819999999999</v>
      </c>
      <c r="J850" s="100">
        <v>29.6</v>
      </c>
      <c r="K850" s="100">
        <v>2310.4699999999998</v>
      </c>
      <c r="L850" s="69"/>
      <c r="M850" s="69"/>
      <c r="N850" s="69"/>
      <c r="O850" s="204"/>
      <c r="P850" s="206"/>
      <c r="Q850" s="206"/>
      <c r="R850" s="206"/>
      <c r="AB850" s="93"/>
      <c r="AG850" s="93"/>
    </row>
    <row r="851" spans="1:33" s="5" customFormat="1" ht="14.25" customHeight="1" x14ac:dyDescent="0.2">
      <c r="A851" s="162"/>
      <c r="B851" s="162"/>
      <c r="C851" s="162"/>
      <c r="D851" s="208">
        <v>42723</v>
      </c>
      <c r="E851" s="208" t="s">
        <v>834</v>
      </c>
      <c r="F851" s="103">
        <v>42736</v>
      </c>
      <c r="G851" s="103">
        <v>42916</v>
      </c>
      <c r="H851" s="208"/>
      <c r="I851" s="100"/>
      <c r="J851" s="100"/>
      <c r="K851" s="100"/>
      <c r="L851" s="100">
        <v>135.18</v>
      </c>
      <c r="M851" s="100">
        <v>22.07</v>
      </c>
      <c r="N851" s="100">
        <v>1885.1</v>
      </c>
      <c r="O851" s="203" t="s">
        <v>78</v>
      </c>
      <c r="P851" s="205"/>
      <c r="Q851" s="205">
        <f t="shared" si="357"/>
        <v>1.0380233762390885</v>
      </c>
      <c r="R851" s="205">
        <f t="shared" ref="R851" si="359">L852/((K850*0.06)*1.18)</f>
        <v>0.85779988658359663</v>
      </c>
      <c r="AB851" s="93"/>
      <c r="AG851" s="93"/>
    </row>
    <row r="852" spans="1:33" s="5" customFormat="1" ht="14.25" customHeight="1" x14ac:dyDescent="0.2">
      <c r="A852" s="162"/>
      <c r="B852" s="162"/>
      <c r="C852" s="162"/>
      <c r="D852" s="208"/>
      <c r="E852" s="208"/>
      <c r="F852" s="103">
        <v>42917</v>
      </c>
      <c r="G852" s="103">
        <v>43100</v>
      </c>
      <c r="H852" s="208"/>
      <c r="I852" s="100"/>
      <c r="J852" s="100"/>
      <c r="K852" s="100"/>
      <c r="L852" s="100">
        <v>140.32</v>
      </c>
      <c r="M852" s="100">
        <v>22.91</v>
      </c>
      <c r="N852" s="100">
        <v>1956.75</v>
      </c>
      <c r="O852" s="252"/>
      <c r="P852" s="206"/>
      <c r="Q852" s="206"/>
      <c r="R852" s="206"/>
      <c r="AB852" s="93"/>
      <c r="AG852" s="93"/>
    </row>
    <row r="853" spans="1:33" s="5" customFormat="1" ht="14.25" customHeight="1" x14ac:dyDescent="0.2">
      <c r="A853" s="161" t="s">
        <v>64</v>
      </c>
      <c r="B853" s="161" t="s">
        <v>200</v>
      </c>
      <c r="C853" s="161" t="s">
        <v>158</v>
      </c>
      <c r="D853" s="157">
        <v>42338</v>
      </c>
      <c r="E853" s="157" t="s">
        <v>527</v>
      </c>
      <c r="F853" s="103">
        <v>42736</v>
      </c>
      <c r="G853" s="103">
        <v>42916</v>
      </c>
      <c r="H853" s="161" t="s">
        <v>836</v>
      </c>
      <c r="I853" s="100">
        <f t="shared" si="354"/>
        <v>167.20819999999998</v>
      </c>
      <c r="J853" s="100">
        <v>28.58</v>
      </c>
      <c r="K853" s="100">
        <v>2310.4699999999998</v>
      </c>
      <c r="L853" s="69"/>
      <c r="M853" s="69"/>
      <c r="N853" s="69"/>
      <c r="O853" s="203"/>
      <c r="P853" s="205">
        <f t="shared" si="356"/>
        <v>1.0061001792974269</v>
      </c>
      <c r="Q853" s="205"/>
      <c r="R853" s="205"/>
      <c r="AB853" s="93"/>
      <c r="AG853" s="93"/>
    </row>
    <row r="854" spans="1:33" s="5" customFormat="1" ht="14.25" customHeight="1" x14ac:dyDescent="0.2">
      <c r="A854" s="162"/>
      <c r="B854" s="162"/>
      <c r="C854" s="162"/>
      <c r="D854" s="158"/>
      <c r="E854" s="158"/>
      <c r="F854" s="103">
        <v>42917</v>
      </c>
      <c r="G854" s="103">
        <v>43100</v>
      </c>
      <c r="H854" s="163"/>
      <c r="I854" s="100">
        <f t="shared" si="354"/>
        <v>168.22819999999999</v>
      </c>
      <c r="J854" s="100">
        <v>29.6</v>
      </c>
      <c r="K854" s="100">
        <v>2310.4699999999998</v>
      </c>
      <c r="L854" s="69"/>
      <c r="M854" s="69"/>
      <c r="N854" s="69"/>
      <c r="O854" s="204"/>
      <c r="P854" s="206"/>
      <c r="Q854" s="206"/>
      <c r="R854" s="206"/>
      <c r="AB854" s="93"/>
      <c r="AG854" s="93"/>
    </row>
    <row r="855" spans="1:33" s="5" customFormat="1" ht="14.25" customHeight="1" x14ac:dyDescent="0.2">
      <c r="A855" s="162"/>
      <c r="B855" s="162"/>
      <c r="C855" s="162"/>
      <c r="D855" s="208">
        <v>42723</v>
      </c>
      <c r="E855" s="208" t="s">
        <v>834</v>
      </c>
      <c r="F855" s="103">
        <v>42736</v>
      </c>
      <c r="G855" s="103">
        <v>42916</v>
      </c>
      <c r="H855" s="208"/>
      <c r="I855" s="100"/>
      <c r="J855" s="100"/>
      <c r="K855" s="100"/>
      <c r="L855" s="100">
        <v>135.18</v>
      </c>
      <c r="M855" s="100">
        <v>22.07</v>
      </c>
      <c r="N855" s="100">
        <v>1885.1</v>
      </c>
      <c r="O855" s="203" t="s">
        <v>78</v>
      </c>
      <c r="P855" s="205"/>
      <c r="Q855" s="205">
        <f t="shared" si="357"/>
        <v>1.0380233762390885</v>
      </c>
      <c r="R855" s="205">
        <f>L856/((K854*0.06)*1.18)</f>
        <v>0.85779988658359663</v>
      </c>
      <c r="AB855" s="93"/>
      <c r="AG855" s="93"/>
    </row>
    <row r="856" spans="1:33" s="5" customFormat="1" ht="19.5" customHeight="1" x14ac:dyDescent="0.2">
      <c r="A856" s="162"/>
      <c r="B856" s="162"/>
      <c r="C856" s="162"/>
      <c r="D856" s="208"/>
      <c r="E856" s="208"/>
      <c r="F856" s="103">
        <v>42917</v>
      </c>
      <c r="G856" s="103">
        <v>43100</v>
      </c>
      <c r="H856" s="208"/>
      <c r="I856" s="100"/>
      <c r="J856" s="100"/>
      <c r="K856" s="100"/>
      <c r="L856" s="100">
        <v>140.32</v>
      </c>
      <c r="M856" s="100">
        <v>22.91</v>
      </c>
      <c r="N856" s="100">
        <v>1956.75</v>
      </c>
      <c r="O856" s="252"/>
      <c r="P856" s="206"/>
      <c r="Q856" s="206"/>
      <c r="R856" s="206"/>
      <c r="AB856" s="93"/>
      <c r="AG856" s="93"/>
    </row>
    <row r="857" spans="1:33" s="5" customFormat="1" ht="19.5" customHeight="1" x14ac:dyDescent="0.2">
      <c r="A857" s="161" t="s">
        <v>64</v>
      </c>
      <c r="B857" s="161" t="s">
        <v>201</v>
      </c>
      <c r="C857" s="161" t="s">
        <v>158</v>
      </c>
      <c r="D857" s="157">
        <v>42338</v>
      </c>
      <c r="E857" s="157" t="s">
        <v>527</v>
      </c>
      <c r="F857" s="103">
        <v>42736</v>
      </c>
      <c r="G857" s="103">
        <v>42916</v>
      </c>
      <c r="H857" s="161" t="s">
        <v>836</v>
      </c>
      <c r="I857" s="100">
        <f t="shared" si="354"/>
        <v>167.20819999999998</v>
      </c>
      <c r="J857" s="100">
        <v>28.58</v>
      </c>
      <c r="K857" s="100">
        <v>2310.4699999999998</v>
      </c>
      <c r="L857" s="69"/>
      <c r="M857" s="69"/>
      <c r="N857" s="69"/>
      <c r="O857" s="203"/>
      <c r="P857" s="205">
        <f t="shared" si="356"/>
        <v>1.0061001792974269</v>
      </c>
      <c r="Q857" s="205"/>
      <c r="R857" s="205"/>
      <c r="AB857" s="93"/>
      <c r="AG857" s="93"/>
    </row>
    <row r="858" spans="1:33" s="5" customFormat="1" ht="18.75" customHeight="1" x14ac:dyDescent="0.2">
      <c r="A858" s="162"/>
      <c r="B858" s="162"/>
      <c r="C858" s="162"/>
      <c r="D858" s="158"/>
      <c r="E858" s="158"/>
      <c r="F858" s="103">
        <v>42917</v>
      </c>
      <c r="G858" s="103">
        <v>43100</v>
      </c>
      <c r="H858" s="163"/>
      <c r="I858" s="100">
        <f t="shared" si="354"/>
        <v>168.22819999999999</v>
      </c>
      <c r="J858" s="100">
        <v>29.6</v>
      </c>
      <c r="K858" s="100">
        <v>2310.4699999999998</v>
      </c>
      <c r="L858" s="69"/>
      <c r="M858" s="69"/>
      <c r="N858" s="69"/>
      <c r="O858" s="204"/>
      <c r="P858" s="206"/>
      <c r="Q858" s="206"/>
      <c r="R858" s="206"/>
      <c r="AB858" s="93"/>
      <c r="AG858" s="93"/>
    </row>
    <row r="859" spans="1:33" s="5" customFormat="1" ht="14.25" customHeight="1" x14ac:dyDescent="0.2">
      <c r="A859" s="162"/>
      <c r="B859" s="162"/>
      <c r="C859" s="162"/>
      <c r="D859" s="208">
        <v>42723</v>
      </c>
      <c r="E859" s="208" t="s">
        <v>834</v>
      </c>
      <c r="F859" s="103">
        <v>42736</v>
      </c>
      <c r="G859" s="103">
        <v>42916</v>
      </c>
      <c r="H859" s="208"/>
      <c r="I859" s="100"/>
      <c r="J859" s="100"/>
      <c r="K859" s="100"/>
      <c r="L859" s="100">
        <v>135.18</v>
      </c>
      <c r="M859" s="100">
        <v>22.07</v>
      </c>
      <c r="N859" s="100">
        <v>1885.1</v>
      </c>
      <c r="O859" s="203" t="s">
        <v>78</v>
      </c>
      <c r="P859" s="205"/>
      <c r="Q859" s="205">
        <f t="shared" si="357"/>
        <v>1.0380233762390885</v>
      </c>
      <c r="R859" s="205">
        <f t="shared" ref="R859" si="360">L860/((K858*0.06)*1.18)</f>
        <v>0.85779988658359663</v>
      </c>
      <c r="AB859" s="93"/>
      <c r="AG859" s="93"/>
    </row>
    <row r="860" spans="1:33" s="5" customFormat="1" ht="14.25" customHeight="1" x14ac:dyDescent="0.2">
      <c r="A860" s="162"/>
      <c r="B860" s="162"/>
      <c r="C860" s="162"/>
      <c r="D860" s="208"/>
      <c r="E860" s="208"/>
      <c r="F860" s="103">
        <v>42917</v>
      </c>
      <c r="G860" s="103">
        <v>43100</v>
      </c>
      <c r="H860" s="208"/>
      <c r="I860" s="100"/>
      <c r="J860" s="100"/>
      <c r="K860" s="100"/>
      <c r="L860" s="100">
        <v>140.32</v>
      </c>
      <c r="M860" s="100">
        <v>22.91</v>
      </c>
      <c r="N860" s="100">
        <v>1956.75</v>
      </c>
      <c r="O860" s="252"/>
      <c r="P860" s="206"/>
      <c r="Q860" s="206"/>
      <c r="R860" s="206"/>
      <c r="AB860" s="93"/>
      <c r="AG860" s="93"/>
    </row>
    <row r="861" spans="1:33" s="5" customFormat="1" ht="14.25" customHeight="1" x14ac:dyDescent="0.2">
      <c r="A861" s="161" t="s">
        <v>64</v>
      </c>
      <c r="B861" s="161" t="s">
        <v>197</v>
      </c>
      <c r="C861" s="161" t="s">
        <v>158</v>
      </c>
      <c r="D861" s="157">
        <v>42338</v>
      </c>
      <c r="E861" s="157" t="s">
        <v>527</v>
      </c>
      <c r="F861" s="103">
        <v>42736</v>
      </c>
      <c r="G861" s="103">
        <v>42916</v>
      </c>
      <c r="H861" s="161" t="s">
        <v>836</v>
      </c>
      <c r="I861" s="100">
        <f t="shared" si="354"/>
        <v>167.20819999999998</v>
      </c>
      <c r="J861" s="100">
        <v>28.58</v>
      </c>
      <c r="K861" s="100">
        <v>2310.4699999999998</v>
      </c>
      <c r="L861" s="69"/>
      <c r="M861" s="69"/>
      <c r="N861" s="69"/>
      <c r="O861" s="203"/>
      <c r="P861" s="205">
        <f t="shared" si="356"/>
        <v>1.0061001792974269</v>
      </c>
      <c r="Q861" s="205"/>
      <c r="R861" s="205"/>
      <c r="AB861" s="93"/>
      <c r="AG861" s="93"/>
    </row>
    <row r="862" spans="1:33" s="5" customFormat="1" ht="14.25" customHeight="1" x14ac:dyDescent="0.2">
      <c r="A862" s="162"/>
      <c r="B862" s="162"/>
      <c r="C862" s="162"/>
      <c r="D862" s="158"/>
      <c r="E862" s="158"/>
      <c r="F862" s="103">
        <v>42917</v>
      </c>
      <c r="G862" s="103">
        <v>43100</v>
      </c>
      <c r="H862" s="163"/>
      <c r="I862" s="100">
        <f t="shared" si="354"/>
        <v>168.22819999999999</v>
      </c>
      <c r="J862" s="100">
        <v>29.6</v>
      </c>
      <c r="K862" s="100">
        <v>2310.4699999999998</v>
      </c>
      <c r="L862" s="69"/>
      <c r="M862" s="69"/>
      <c r="N862" s="69"/>
      <c r="O862" s="204"/>
      <c r="P862" s="206"/>
      <c r="Q862" s="206"/>
      <c r="R862" s="206"/>
      <c r="AB862" s="93"/>
      <c r="AG862" s="93"/>
    </row>
    <row r="863" spans="1:33" s="5" customFormat="1" ht="19.5" customHeight="1" x14ac:dyDescent="0.2">
      <c r="A863" s="162"/>
      <c r="B863" s="162"/>
      <c r="C863" s="162"/>
      <c r="D863" s="208">
        <v>42723</v>
      </c>
      <c r="E863" s="208" t="s">
        <v>834</v>
      </c>
      <c r="F863" s="103">
        <v>42736</v>
      </c>
      <c r="G863" s="103">
        <v>42916</v>
      </c>
      <c r="H863" s="208"/>
      <c r="I863" s="100"/>
      <c r="J863" s="100"/>
      <c r="K863" s="100"/>
      <c r="L863" s="100">
        <v>135.18</v>
      </c>
      <c r="M863" s="100">
        <v>22.07</v>
      </c>
      <c r="N863" s="100">
        <v>1885.1</v>
      </c>
      <c r="O863" s="203" t="s">
        <v>78</v>
      </c>
      <c r="P863" s="205"/>
      <c r="Q863" s="205">
        <f t="shared" si="357"/>
        <v>1.0380233762390885</v>
      </c>
      <c r="R863" s="205">
        <f t="shared" ref="R863" si="361">L864/((K862*0.06)*1.18)</f>
        <v>0.85779988658359663</v>
      </c>
      <c r="AB863" s="93"/>
      <c r="AG863" s="93"/>
    </row>
    <row r="864" spans="1:33" s="5" customFormat="1" ht="21.75" customHeight="1" x14ac:dyDescent="0.2">
      <c r="A864" s="162"/>
      <c r="B864" s="162"/>
      <c r="C864" s="162"/>
      <c r="D864" s="208"/>
      <c r="E864" s="208"/>
      <c r="F864" s="103">
        <v>42917</v>
      </c>
      <c r="G864" s="103">
        <v>43100</v>
      </c>
      <c r="H864" s="208"/>
      <c r="I864" s="100"/>
      <c r="J864" s="100"/>
      <c r="K864" s="100"/>
      <c r="L864" s="100">
        <v>140.32</v>
      </c>
      <c r="M864" s="100">
        <v>22.91</v>
      </c>
      <c r="N864" s="100">
        <v>1956.75</v>
      </c>
      <c r="O864" s="252"/>
      <c r="P864" s="206"/>
      <c r="Q864" s="206"/>
      <c r="R864" s="206"/>
      <c r="AB864" s="93"/>
      <c r="AG864" s="93"/>
    </row>
    <row r="865" spans="1:33" s="5" customFormat="1" ht="19.5" customHeight="1" x14ac:dyDescent="0.2">
      <c r="A865" s="161" t="s">
        <v>64</v>
      </c>
      <c r="B865" s="161" t="s">
        <v>202</v>
      </c>
      <c r="C865" s="161" t="s">
        <v>158</v>
      </c>
      <c r="D865" s="157">
        <v>42338</v>
      </c>
      <c r="E865" s="157" t="s">
        <v>527</v>
      </c>
      <c r="F865" s="103">
        <v>42736</v>
      </c>
      <c r="G865" s="103">
        <v>42916</v>
      </c>
      <c r="H865" s="161" t="s">
        <v>836</v>
      </c>
      <c r="I865" s="100">
        <f t="shared" si="354"/>
        <v>167.20819999999998</v>
      </c>
      <c r="J865" s="100">
        <v>28.58</v>
      </c>
      <c r="K865" s="100">
        <v>2310.4699999999998</v>
      </c>
      <c r="L865" s="69"/>
      <c r="M865" s="69"/>
      <c r="N865" s="69"/>
      <c r="O865" s="203"/>
      <c r="P865" s="205">
        <f t="shared" si="356"/>
        <v>1.0061001792974269</v>
      </c>
      <c r="Q865" s="205"/>
      <c r="R865" s="205"/>
      <c r="AB865" s="93"/>
      <c r="AG865" s="93"/>
    </row>
    <row r="866" spans="1:33" s="5" customFormat="1" ht="24.75" customHeight="1" x14ac:dyDescent="0.2">
      <c r="A866" s="162"/>
      <c r="B866" s="162"/>
      <c r="C866" s="162"/>
      <c r="D866" s="158"/>
      <c r="E866" s="158"/>
      <c r="F866" s="103">
        <v>42917</v>
      </c>
      <c r="G866" s="103">
        <v>43100</v>
      </c>
      <c r="H866" s="163"/>
      <c r="I866" s="100">
        <f t="shared" si="354"/>
        <v>168.22819999999999</v>
      </c>
      <c r="J866" s="100">
        <v>29.6</v>
      </c>
      <c r="K866" s="100">
        <v>2310.4699999999998</v>
      </c>
      <c r="L866" s="69"/>
      <c r="M866" s="69"/>
      <c r="N866" s="69"/>
      <c r="O866" s="204"/>
      <c r="P866" s="206"/>
      <c r="Q866" s="206"/>
      <c r="R866" s="206"/>
      <c r="AB866" s="93"/>
      <c r="AG866" s="93"/>
    </row>
    <row r="867" spans="1:33" s="5" customFormat="1" ht="14.25" customHeight="1" x14ac:dyDescent="0.2">
      <c r="A867" s="162"/>
      <c r="B867" s="162"/>
      <c r="C867" s="162"/>
      <c r="D867" s="208">
        <v>42723</v>
      </c>
      <c r="E867" s="208" t="s">
        <v>834</v>
      </c>
      <c r="F867" s="103">
        <v>42736</v>
      </c>
      <c r="G867" s="103">
        <v>42916</v>
      </c>
      <c r="H867" s="208"/>
      <c r="I867" s="100"/>
      <c r="J867" s="100"/>
      <c r="K867" s="100"/>
      <c r="L867" s="100">
        <v>135.18</v>
      </c>
      <c r="M867" s="100">
        <v>22.07</v>
      </c>
      <c r="N867" s="100">
        <v>1885.1</v>
      </c>
      <c r="O867" s="203" t="s">
        <v>78</v>
      </c>
      <c r="P867" s="205"/>
      <c r="Q867" s="205">
        <f t="shared" si="357"/>
        <v>1.0380233762390885</v>
      </c>
      <c r="R867" s="205">
        <f t="shared" ref="R867" si="362">L868/((K866*0.06)*1.18)</f>
        <v>0.85779988658359663</v>
      </c>
      <c r="AB867" s="93"/>
      <c r="AG867" s="93"/>
    </row>
    <row r="868" spans="1:33" s="5" customFormat="1" ht="24.75" customHeight="1" x14ac:dyDescent="0.2">
      <c r="A868" s="162"/>
      <c r="B868" s="162"/>
      <c r="C868" s="162"/>
      <c r="D868" s="208"/>
      <c r="E868" s="208"/>
      <c r="F868" s="103">
        <v>42917</v>
      </c>
      <c r="G868" s="103">
        <v>43100</v>
      </c>
      <c r="H868" s="208"/>
      <c r="I868" s="100"/>
      <c r="J868" s="100"/>
      <c r="K868" s="100"/>
      <c r="L868" s="100">
        <v>140.32</v>
      </c>
      <c r="M868" s="100">
        <v>22.91</v>
      </c>
      <c r="N868" s="100">
        <v>1956.75</v>
      </c>
      <c r="O868" s="252"/>
      <c r="P868" s="206"/>
      <c r="Q868" s="206"/>
      <c r="R868" s="206"/>
      <c r="AB868" s="93"/>
      <c r="AG868" s="93"/>
    </row>
    <row r="869" spans="1:33" s="5" customFormat="1" ht="14.25" customHeight="1" x14ac:dyDescent="0.2">
      <c r="A869" s="180" t="s">
        <v>64</v>
      </c>
      <c r="B869" s="180" t="s">
        <v>203</v>
      </c>
      <c r="C869" s="180" t="s">
        <v>158</v>
      </c>
      <c r="D869" s="157">
        <v>42338</v>
      </c>
      <c r="E869" s="157" t="s">
        <v>527</v>
      </c>
      <c r="F869" s="103">
        <v>42736</v>
      </c>
      <c r="G869" s="103">
        <v>42916</v>
      </c>
      <c r="H869" s="161" t="s">
        <v>836</v>
      </c>
      <c r="I869" s="100">
        <f t="shared" si="354"/>
        <v>167.20819999999998</v>
      </c>
      <c r="J869" s="100">
        <v>28.58</v>
      </c>
      <c r="K869" s="100">
        <v>2310.4699999999998</v>
      </c>
      <c r="L869" s="100"/>
      <c r="M869" s="100"/>
      <c r="N869" s="100"/>
      <c r="O869" s="203"/>
      <c r="P869" s="205">
        <f t="shared" si="356"/>
        <v>1.0061001792974269</v>
      </c>
      <c r="Q869" s="205"/>
      <c r="R869" s="205"/>
      <c r="AB869" s="93"/>
      <c r="AG869" s="93"/>
    </row>
    <row r="870" spans="1:33" s="5" customFormat="1" ht="24.75" customHeight="1" x14ac:dyDescent="0.2">
      <c r="A870" s="180"/>
      <c r="B870" s="180"/>
      <c r="C870" s="180"/>
      <c r="D870" s="158"/>
      <c r="E870" s="158"/>
      <c r="F870" s="103">
        <v>42917</v>
      </c>
      <c r="G870" s="103">
        <v>43100</v>
      </c>
      <c r="H870" s="163"/>
      <c r="I870" s="100">
        <f t="shared" si="354"/>
        <v>168.22819999999999</v>
      </c>
      <c r="J870" s="100">
        <v>29.6</v>
      </c>
      <c r="K870" s="100">
        <v>2310.4699999999998</v>
      </c>
      <c r="L870" s="100"/>
      <c r="M870" s="100"/>
      <c r="N870" s="100"/>
      <c r="O870" s="204"/>
      <c r="P870" s="206"/>
      <c r="Q870" s="206"/>
      <c r="R870" s="206"/>
      <c r="AB870" s="93"/>
      <c r="AG870" s="93"/>
    </row>
    <row r="871" spans="1:33" s="5" customFormat="1" ht="14.25" customHeight="1" x14ac:dyDescent="0.2">
      <c r="A871" s="180"/>
      <c r="B871" s="180"/>
      <c r="C871" s="180"/>
      <c r="D871" s="157">
        <v>42338</v>
      </c>
      <c r="E871" s="157" t="s">
        <v>527</v>
      </c>
      <c r="F871" s="103">
        <v>42736</v>
      </c>
      <c r="G871" s="103">
        <v>42916</v>
      </c>
      <c r="H871" s="161" t="s">
        <v>836</v>
      </c>
      <c r="I871" s="100">
        <f>K871*0.06</f>
        <v>138.62819999999999</v>
      </c>
      <c r="J871" s="101" t="s">
        <v>25</v>
      </c>
      <c r="K871" s="100">
        <v>2310.4699999999998</v>
      </c>
      <c r="L871" s="100"/>
      <c r="M871" s="100"/>
      <c r="N871" s="100"/>
      <c r="O871" s="203" t="s">
        <v>485</v>
      </c>
      <c r="P871" s="205" t="e">
        <f t="shared" ref="P871" si="363">(K872*0.06+J872)/(K871*0.06+J871)</f>
        <v>#VALUE!</v>
      </c>
      <c r="Q871" s="205"/>
      <c r="R871" s="205"/>
      <c r="AB871" s="93"/>
      <c r="AG871" s="93"/>
    </row>
    <row r="872" spans="1:33" s="5" customFormat="1" ht="24.75" customHeight="1" x14ac:dyDescent="0.2">
      <c r="A872" s="180"/>
      <c r="B872" s="180"/>
      <c r="C872" s="180"/>
      <c r="D872" s="158"/>
      <c r="E872" s="158"/>
      <c r="F872" s="103">
        <v>42917</v>
      </c>
      <c r="G872" s="103">
        <v>43100</v>
      </c>
      <c r="H872" s="163"/>
      <c r="I872" s="100">
        <f>K872*0.06</f>
        <v>138.62819999999999</v>
      </c>
      <c r="J872" s="101" t="s">
        <v>25</v>
      </c>
      <c r="K872" s="100">
        <v>2310.4699999999998</v>
      </c>
      <c r="L872" s="100"/>
      <c r="M872" s="100"/>
      <c r="N872" s="100"/>
      <c r="O872" s="204"/>
      <c r="P872" s="206"/>
      <c r="Q872" s="206"/>
      <c r="R872" s="206"/>
      <c r="AB872" s="93"/>
      <c r="AG872" s="93"/>
    </row>
    <row r="873" spans="1:33" s="5" customFormat="1" ht="14.25" customHeight="1" x14ac:dyDescent="0.2">
      <c r="A873" s="180"/>
      <c r="B873" s="180"/>
      <c r="C873" s="180"/>
      <c r="D873" s="208">
        <v>42723</v>
      </c>
      <c r="E873" s="208" t="s">
        <v>834</v>
      </c>
      <c r="F873" s="103">
        <v>42736</v>
      </c>
      <c r="G873" s="103">
        <v>42916</v>
      </c>
      <c r="H873" s="208"/>
      <c r="I873" s="100"/>
      <c r="J873" s="100"/>
      <c r="K873" s="100"/>
      <c r="L873" s="100">
        <v>135.18</v>
      </c>
      <c r="M873" s="100">
        <v>22.07</v>
      </c>
      <c r="N873" s="100">
        <v>1885.1</v>
      </c>
      <c r="O873" s="203" t="s">
        <v>78</v>
      </c>
      <c r="P873" s="205"/>
      <c r="Q873" s="205">
        <f t="shared" si="357"/>
        <v>1.0380233762390885</v>
      </c>
      <c r="R873" s="205">
        <f t="shared" ref="R873" si="364">L874/((K870*0.06)*1.18)</f>
        <v>0.85779988658359663</v>
      </c>
      <c r="AB873" s="93"/>
      <c r="AG873" s="93"/>
    </row>
    <row r="874" spans="1:33" s="5" customFormat="1" ht="27.75" customHeight="1" x14ac:dyDescent="0.2">
      <c r="A874" s="180"/>
      <c r="B874" s="180"/>
      <c r="C874" s="180"/>
      <c r="D874" s="208"/>
      <c r="E874" s="208"/>
      <c r="F874" s="103">
        <v>42917</v>
      </c>
      <c r="G874" s="103">
        <v>43100</v>
      </c>
      <c r="H874" s="208"/>
      <c r="I874" s="100"/>
      <c r="J874" s="100"/>
      <c r="K874" s="100"/>
      <c r="L874" s="100">
        <v>140.32</v>
      </c>
      <c r="M874" s="100">
        <v>22.91</v>
      </c>
      <c r="N874" s="100">
        <v>1956.75</v>
      </c>
      <c r="O874" s="252"/>
      <c r="P874" s="206"/>
      <c r="Q874" s="206"/>
      <c r="R874" s="206"/>
      <c r="AB874" s="93"/>
      <c r="AG874" s="93"/>
    </row>
    <row r="875" spans="1:33" s="5" customFormat="1" ht="14.25" customHeight="1" x14ac:dyDescent="0.2">
      <c r="A875" s="180"/>
      <c r="B875" s="180"/>
      <c r="C875" s="180"/>
      <c r="D875" s="208">
        <v>42723</v>
      </c>
      <c r="E875" s="208" t="s">
        <v>834</v>
      </c>
      <c r="F875" s="103">
        <v>42736</v>
      </c>
      <c r="G875" s="103">
        <v>42916</v>
      </c>
      <c r="H875" s="208"/>
      <c r="I875" s="100"/>
      <c r="J875" s="100"/>
      <c r="K875" s="100"/>
      <c r="L875" s="100">
        <v>135.18</v>
      </c>
      <c r="M875" s="100">
        <v>32.369999999999997</v>
      </c>
      <c r="N875" s="100">
        <v>1713.51</v>
      </c>
      <c r="O875" s="203" t="s">
        <v>485</v>
      </c>
      <c r="P875" s="205"/>
      <c r="Q875" s="205">
        <f t="shared" si="357"/>
        <v>1.0380233762390885</v>
      </c>
      <c r="R875" s="205">
        <f>L876/((K870*0.06)*1.18)</f>
        <v>0.85779988658359663</v>
      </c>
      <c r="AB875" s="93"/>
      <c r="AG875" s="93"/>
    </row>
    <row r="876" spans="1:33" s="5" customFormat="1" ht="24" customHeight="1" x14ac:dyDescent="0.2">
      <c r="A876" s="180"/>
      <c r="B876" s="180"/>
      <c r="C876" s="180"/>
      <c r="D876" s="208"/>
      <c r="E876" s="208"/>
      <c r="F876" s="103">
        <v>42917</v>
      </c>
      <c r="G876" s="103">
        <v>43100</v>
      </c>
      <c r="H876" s="208"/>
      <c r="I876" s="100"/>
      <c r="J876" s="100"/>
      <c r="K876" s="100"/>
      <c r="L876" s="100">
        <v>140.32</v>
      </c>
      <c r="M876" s="100">
        <v>33.5</v>
      </c>
      <c r="N876" s="100">
        <v>1780.33</v>
      </c>
      <c r="O876" s="204"/>
      <c r="P876" s="206"/>
      <c r="Q876" s="206"/>
      <c r="R876" s="206"/>
      <c r="AB876" s="93"/>
      <c r="AG876" s="93"/>
    </row>
    <row r="877" spans="1:33" s="5" customFormat="1" ht="14.25" customHeight="1" x14ac:dyDescent="0.2">
      <c r="A877" s="161" t="s">
        <v>64</v>
      </c>
      <c r="B877" s="161" t="s">
        <v>204</v>
      </c>
      <c r="C877" s="161" t="s">
        <v>158</v>
      </c>
      <c r="D877" s="157">
        <v>42338</v>
      </c>
      <c r="E877" s="157" t="s">
        <v>527</v>
      </c>
      <c r="F877" s="103">
        <v>42736</v>
      </c>
      <c r="G877" s="103">
        <v>42916</v>
      </c>
      <c r="H877" s="161" t="s">
        <v>836</v>
      </c>
      <c r="I877" s="100">
        <f t="shared" si="354"/>
        <v>167.20819999999998</v>
      </c>
      <c r="J877" s="100">
        <v>28.58</v>
      </c>
      <c r="K877" s="100">
        <v>2310.4699999999998</v>
      </c>
      <c r="L877" s="69"/>
      <c r="M877" s="69"/>
      <c r="N877" s="69"/>
      <c r="O877" s="203"/>
      <c r="P877" s="205">
        <f t="shared" si="356"/>
        <v>1.0061001792974269</v>
      </c>
      <c r="Q877" s="205"/>
      <c r="R877" s="205"/>
      <c r="AB877" s="93"/>
      <c r="AG877" s="93"/>
    </row>
    <row r="878" spans="1:33" s="5" customFormat="1" ht="24" customHeight="1" x14ac:dyDescent="0.2">
      <c r="A878" s="162"/>
      <c r="B878" s="162"/>
      <c r="C878" s="162"/>
      <c r="D878" s="158"/>
      <c r="E878" s="158"/>
      <c r="F878" s="103">
        <v>42917</v>
      </c>
      <c r="G878" s="103">
        <v>43100</v>
      </c>
      <c r="H878" s="163"/>
      <c r="I878" s="100">
        <f t="shared" si="354"/>
        <v>168.22819999999999</v>
      </c>
      <c r="J878" s="100">
        <v>29.6</v>
      </c>
      <c r="K878" s="100">
        <v>2310.4699999999998</v>
      </c>
      <c r="L878" s="69"/>
      <c r="M878" s="69"/>
      <c r="N878" s="69"/>
      <c r="O878" s="204"/>
      <c r="P878" s="206"/>
      <c r="Q878" s="206"/>
      <c r="R878" s="206"/>
      <c r="AB878" s="93"/>
      <c r="AG878" s="93"/>
    </row>
    <row r="879" spans="1:33" s="5" customFormat="1" ht="14.25" customHeight="1" x14ac:dyDescent="0.2">
      <c r="A879" s="162"/>
      <c r="B879" s="162"/>
      <c r="C879" s="162"/>
      <c r="D879" s="157">
        <v>42338</v>
      </c>
      <c r="E879" s="157" t="s">
        <v>527</v>
      </c>
      <c r="F879" s="103">
        <v>42736</v>
      </c>
      <c r="G879" s="103">
        <v>42916</v>
      </c>
      <c r="H879" s="161" t="s">
        <v>836</v>
      </c>
      <c r="I879" s="100">
        <f>K879*0.06</f>
        <v>138.62819999999999</v>
      </c>
      <c r="J879" s="101" t="s">
        <v>25</v>
      </c>
      <c r="K879" s="100">
        <v>2310.4699999999998</v>
      </c>
      <c r="L879" s="100"/>
      <c r="M879" s="100"/>
      <c r="N879" s="100"/>
      <c r="O879" s="203" t="s">
        <v>485</v>
      </c>
      <c r="P879" s="205" t="e">
        <f t="shared" ref="P879" si="365">(K880*0.06+J880)/(K879*0.06+J879)</f>
        <v>#VALUE!</v>
      </c>
      <c r="Q879" s="205"/>
      <c r="R879" s="205"/>
      <c r="AB879" s="93"/>
      <c r="AG879" s="93"/>
    </row>
    <row r="880" spans="1:33" s="5" customFormat="1" ht="24.75" customHeight="1" x14ac:dyDescent="0.2">
      <c r="A880" s="162"/>
      <c r="B880" s="162"/>
      <c r="C880" s="162"/>
      <c r="D880" s="158"/>
      <c r="E880" s="158"/>
      <c r="F880" s="103">
        <v>42917</v>
      </c>
      <c r="G880" s="103">
        <v>43100</v>
      </c>
      <c r="H880" s="163"/>
      <c r="I880" s="100">
        <f>K880*0.06</f>
        <v>138.62819999999999</v>
      </c>
      <c r="J880" s="101" t="s">
        <v>25</v>
      </c>
      <c r="K880" s="100">
        <v>2310.4699999999998</v>
      </c>
      <c r="L880" s="100"/>
      <c r="M880" s="100"/>
      <c r="N880" s="100"/>
      <c r="O880" s="204"/>
      <c r="P880" s="206"/>
      <c r="Q880" s="206"/>
      <c r="R880" s="206"/>
      <c r="AB880" s="93"/>
      <c r="AG880" s="93"/>
    </row>
    <row r="881" spans="1:33" s="5" customFormat="1" ht="14.25" customHeight="1" x14ac:dyDescent="0.2">
      <c r="A881" s="162"/>
      <c r="B881" s="162"/>
      <c r="C881" s="162"/>
      <c r="D881" s="208">
        <v>42723</v>
      </c>
      <c r="E881" s="208" t="s">
        <v>834</v>
      </c>
      <c r="F881" s="103">
        <v>42736</v>
      </c>
      <c r="G881" s="103">
        <v>42916</v>
      </c>
      <c r="H881" s="208"/>
      <c r="I881" s="100"/>
      <c r="J881" s="100"/>
      <c r="K881" s="100"/>
      <c r="L881" s="100">
        <v>135.18</v>
      </c>
      <c r="M881" s="100">
        <v>22.07</v>
      </c>
      <c r="N881" s="100">
        <v>1885.1</v>
      </c>
      <c r="O881" s="203" t="s">
        <v>78</v>
      </c>
      <c r="P881" s="205"/>
      <c r="Q881" s="205">
        <f t="shared" si="357"/>
        <v>1.0380233762390885</v>
      </c>
      <c r="R881" s="205">
        <f t="shared" ref="R881" si="366">L882/((K878*0.06)*1.18)</f>
        <v>0.85779988658359663</v>
      </c>
      <c r="AB881" s="93"/>
      <c r="AG881" s="93"/>
    </row>
    <row r="882" spans="1:33" s="5" customFormat="1" ht="26.25" customHeight="1" x14ac:dyDescent="0.2">
      <c r="A882" s="162"/>
      <c r="B882" s="162"/>
      <c r="C882" s="162"/>
      <c r="D882" s="208"/>
      <c r="E882" s="208"/>
      <c r="F882" s="103">
        <v>42917</v>
      </c>
      <c r="G882" s="103">
        <v>43100</v>
      </c>
      <c r="H882" s="208"/>
      <c r="I882" s="100"/>
      <c r="J882" s="100"/>
      <c r="K882" s="100"/>
      <c r="L882" s="100">
        <v>140.32</v>
      </c>
      <c r="M882" s="100">
        <v>22.91</v>
      </c>
      <c r="N882" s="100">
        <v>1956.75</v>
      </c>
      <c r="O882" s="252"/>
      <c r="P882" s="206"/>
      <c r="Q882" s="206"/>
      <c r="R882" s="206"/>
      <c r="AB882" s="93"/>
      <c r="AG882" s="93"/>
    </row>
    <row r="883" spans="1:33" s="5" customFormat="1" ht="14.25" customHeight="1" x14ac:dyDescent="0.2">
      <c r="A883" s="162"/>
      <c r="B883" s="162"/>
      <c r="C883" s="162"/>
      <c r="D883" s="208">
        <v>42723</v>
      </c>
      <c r="E883" s="208" t="s">
        <v>834</v>
      </c>
      <c r="F883" s="103">
        <v>42736</v>
      </c>
      <c r="G883" s="103">
        <v>42916</v>
      </c>
      <c r="H883" s="208"/>
      <c r="I883" s="100"/>
      <c r="J883" s="100"/>
      <c r="K883" s="100"/>
      <c r="L883" s="100">
        <v>135.18</v>
      </c>
      <c r="M883" s="100">
        <v>30.5</v>
      </c>
      <c r="N883" s="100">
        <v>1744.68</v>
      </c>
      <c r="O883" s="203" t="s">
        <v>485</v>
      </c>
      <c r="P883" s="205"/>
      <c r="Q883" s="205">
        <f t="shared" si="357"/>
        <v>1.0380233762390885</v>
      </c>
      <c r="R883" s="205">
        <f>L884/((K878*0.06)*1.18)</f>
        <v>0.85779988658359663</v>
      </c>
      <c r="AB883" s="93"/>
      <c r="AG883" s="93"/>
    </row>
    <row r="884" spans="1:33" s="5" customFormat="1" ht="24.75" customHeight="1" x14ac:dyDescent="0.2">
      <c r="A884" s="163"/>
      <c r="B884" s="163"/>
      <c r="C884" s="163"/>
      <c r="D884" s="208"/>
      <c r="E884" s="208"/>
      <c r="F884" s="103">
        <v>42917</v>
      </c>
      <c r="G884" s="103">
        <v>43100</v>
      </c>
      <c r="H884" s="208"/>
      <c r="I884" s="100"/>
      <c r="J884" s="100"/>
      <c r="K884" s="100"/>
      <c r="L884" s="100">
        <v>140.32</v>
      </c>
      <c r="M884" s="100">
        <v>31.56</v>
      </c>
      <c r="N884" s="100">
        <v>1812.67</v>
      </c>
      <c r="O884" s="204"/>
      <c r="P884" s="206"/>
      <c r="Q884" s="206"/>
      <c r="R884" s="206"/>
      <c r="AB884" s="93"/>
      <c r="AG884" s="93"/>
    </row>
    <row r="885" spans="1:33" s="5" customFormat="1" ht="14.25" customHeight="1" x14ac:dyDescent="0.2">
      <c r="A885" s="161" t="s">
        <v>64</v>
      </c>
      <c r="B885" s="161" t="s">
        <v>205</v>
      </c>
      <c r="C885" s="161" t="s">
        <v>158</v>
      </c>
      <c r="D885" s="157">
        <v>42338</v>
      </c>
      <c r="E885" s="157" t="s">
        <v>527</v>
      </c>
      <c r="F885" s="103">
        <v>42736</v>
      </c>
      <c r="G885" s="103">
        <v>42916</v>
      </c>
      <c r="H885" s="161" t="s">
        <v>836</v>
      </c>
      <c r="I885" s="100">
        <f t="shared" si="354"/>
        <v>167.20819999999998</v>
      </c>
      <c r="J885" s="100">
        <v>28.58</v>
      </c>
      <c r="K885" s="100">
        <v>2310.4699999999998</v>
      </c>
      <c r="L885" s="69"/>
      <c r="M885" s="69"/>
      <c r="N885" s="69"/>
      <c r="O885" s="203"/>
      <c r="P885" s="205">
        <f t="shared" si="356"/>
        <v>1.0061001792974269</v>
      </c>
      <c r="Q885" s="205"/>
      <c r="R885" s="205"/>
      <c r="AB885" s="93"/>
      <c r="AG885" s="93"/>
    </row>
    <row r="886" spans="1:33" s="5" customFormat="1" ht="24.75" customHeight="1" x14ac:dyDescent="0.2">
      <c r="A886" s="162"/>
      <c r="B886" s="162"/>
      <c r="C886" s="162"/>
      <c r="D886" s="158"/>
      <c r="E886" s="158"/>
      <c r="F886" s="103">
        <v>42917</v>
      </c>
      <c r="G886" s="103">
        <v>43100</v>
      </c>
      <c r="H886" s="163"/>
      <c r="I886" s="100">
        <f t="shared" si="354"/>
        <v>168.22819999999999</v>
      </c>
      <c r="J886" s="100">
        <v>29.6</v>
      </c>
      <c r="K886" s="100">
        <v>2310.4699999999998</v>
      </c>
      <c r="L886" s="69"/>
      <c r="M886" s="69"/>
      <c r="N886" s="69"/>
      <c r="O886" s="204"/>
      <c r="P886" s="206"/>
      <c r="Q886" s="206"/>
      <c r="R886" s="206"/>
      <c r="AB886" s="93"/>
      <c r="AG886" s="93"/>
    </row>
    <row r="887" spans="1:33" s="5" customFormat="1" ht="14.25" customHeight="1" x14ac:dyDescent="0.2">
      <c r="A887" s="162"/>
      <c r="B887" s="162"/>
      <c r="C887" s="162"/>
      <c r="D887" s="157">
        <v>42338</v>
      </c>
      <c r="E887" s="157" t="s">
        <v>527</v>
      </c>
      <c r="F887" s="103">
        <v>42736</v>
      </c>
      <c r="G887" s="103">
        <v>42916</v>
      </c>
      <c r="H887" s="161" t="s">
        <v>836</v>
      </c>
      <c r="I887" s="100">
        <f>K887*0.06</f>
        <v>138.62819999999999</v>
      </c>
      <c r="J887" s="101" t="s">
        <v>25</v>
      </c>
      <c r="K887" s="100">
        <v>2310.4699999999998</v>
      </c>
      <c r="L887" s="100"/>
      <c r="M887" s="100"/>
      <c r="N887" s="100"/>
      <c r="O887" s="203" t="s">
        <v>485</v>
      </c>
      <c r="P887" s="205" t="e">
        <f t="shared" ref="P887" si="367">(K888*0.06+J888)/(K887*0.06+J887)</f>
        <v>#VALUE!</v>
      </c>
      <c r="Q887" s="205"/>
      <c r="R887" s="205"/>
      <c r="AB887" s="93"/>
      <c r="AG887" s="93"/>
    </row>
    <row r="888" spans="1:33" s="5" customFormat="1" ht="24.75" customHeight="1" x14ac:dyDescent="0.2">
      <c r="A888" s="162"/>
      <c r="B888" s="162"/>
      <c r="C888" s="162"/>
      <c r="D888" s="158"/>
      <c r="E888" s="158"/>
      <c r="F888" s="103">
        <v>42917</v>
      </c>
      <c r="G888" s="103">
        <v>43100</v>
      </c>
      <c r="H888" s="163"/>
      <c r="I888" s="100">
        <f>K888*0.06</f>
        <v>138.62819999999999</v>
      </c>
      <c r="J888" s="101" t="s">
        <v>25</v>
      </c>
      <c r="K888" s="100">
        <v>2310.4699999999998</v>
      </c>
      <c r="L888" s="100"/>
      <c r="M888" s="100"/>
      <c r="N888" s="100"/>
      <c r="O888" s="204"/>
      <c r="P888" s="206"/>
      <c r="Q888" s="206"/>
      <c r="R888" s="206"/>
      <c r="AB888" s="93"/>
      <c r="AG888" s="93"/>
    </row>
    <row r="889" spans="1:33" s="5" customFormat="1" ht="13.5" customHeight="1" x14ac:dyDescent="0.2">
      <c r="A889" s="162"/>
      <c r="B889" s="162"/>
      <c r="C889" s="162"/>
      <c r="D889" s="208">
        <v>42723</v>
      </c>
      <c r="E889" s="208" t="s">
        <v>834</v>
      </c>
      <c r="F889" s="103">
        <v>42736</v>
      </c>
      <c r="G889" s="103">
        <v>42916</v>
      </c>
      <c r="H889" s="208"/>
      <c r="I889" s="100"/>
      <c r="J889" s="100"/>
      <c r="K889" s="100"/>
      <c r="L889" s="100">
        <v>135.18</v>
      </c>
      <c r="M889" s="100">
        <v>22.07</v>
      </c>
      <c r="N889" s="100">
        <v>1885.1</v>
      </c>
      <c r="O889" s="203" t="s">
        <v>78</v>
      </c>
      <c r="P889" s="205"/>
      <c r="Q889" s="205">
        <f t="shared" si="357"/>
        <v>1.0380233762390885</v>
      </c>
      <c r="R889" s="205">
        <f t="shared" ref="R889" si="368">L890/((K886*0.06)*1.18)</f>
        <v>0.85779988658359663</v>
      </c>
      <c r="AB889" s="93"/>
      <c r="AG889" s="93"/>
    </row>
    <row r="890" spans="1:33" s="5" customFormat="1" ht="25.5" customHeight="1" x14ac:dyDescent="0.2">
      <c r="A890" s="162"/>
      <c r="B890" s="162"/>
      <c r="C890" s="162"/>
      <c r="D890" s="208"/>
      <c r="E890" s="208"/>
      <c r="F890" s="103">
        <v>42917</v>
      </c>
      <c r="G890" s="103">
        <v>43100</v>
      </c>
      <c r="H890" s="208"/>
      <c r="I890" s="100"/>
      <c r="J890" s="100"/>
      <c r="K890" s="100"/>
      <c r="L890" s="100">
        <v>140.32</v>
      </c>
      <c r="M890" s="100">
        <v>22.91</v>
      </c>
      <c r="N890" s="100">
        <v>1956.75</v>
      </c>
      <c r="O890" s="252"/>
      <c r="P890" s="206"/>
      <c r="Q890" s="206"/>
      <c r="R890" s="206"/>
      <c r="AB890" s="93"/>
      <c r="AG890" s="93"/>
    </row>
    <row r="891" spans="1:33" s="5" customFormat="1" ht="14.25" customHeight="1" x14ac:dyDescent="0.2">
      <c r="A891" s="162"/>
      <c r="B891" s="162"/>
      <c r="C891" s="162"/>
      <c r="D891" s="208">
        <v>42723</v>
      </c>
      <c r="E891" s="208" t="s">
        <v>834</v>
      </c>
      <c r="F891" s="103">
        <v>42736</v>
      </c>
      <c r="G891" s="103">
        <v>42916</v>
      </c>
      <c r="H891" s="208"/>
      <c r="I891" s="100"/>
      <c r="J891" s="100"/>
      <c r="K891" s="100"/>
      <c r="L891" s="100">
        <v>135.18</v>
      </c>
      <c r="M891" s="100">
        <v>32.369999999999997</v>
      </c>
      <c r="N891" s="100">
        <v>1713.51</v>
      </c>
      <c r="O891" s="203" t="s">
        <v>485</v>
      </c>
      <c r="P891" s="205"/>
      <c r="Q891" s="205">
        <f t="shared" si="357"/>
        <v>1.0380233762390885</v>
      </c>
      <c r="R891" s="205">
        <f>L892/((K886*0.06)*1.18)</f>
        <v>0.85779988658359663</v>
      </c>
      <c r="AB891" s="93"/>
      <c r="AG891" s="93"/>
    </row>
    <row r="892" spans="1:33" s="5" customFormat="1" ht="24" customHeight="1" x14ac:dyDescent="0.2">
      <c r="A892" s="163"/>
      <c r="B892" s="163"/>
      <c r="C892" s="163"/>
      <c r="D892" s="208"/>
      <c r="E892" s="208"/>
      <c r="F892" s="103">
        <v>42917</v>
      </c>
      <c r="G892" s="103">
        <v>43100</v>
      </c>
      <c r="H892" s="208"/>
      <c r="I892" s="100"/>
      <c r="J892" s="100"/>
      <c r="K892" s="100"/>
      <c r="L892" s="100">
        <v>140.32</v>
      </c>
      <c r="M892" s="100">
        <v>33.5</v>
      </c>
      <c r="N892" s="100">
        <v>1780.33</v>
      </c>
      <c r="O892" s="204"/>
      <c r="P892" s="206"/>
      <c r="Q892" s="206"/>
      <c r="R892" s="206"/>
      <c r="AB892" s="93"/>
      <c r="AG892" s="93"/>
    </row>
    <row r="893" spans="1:33" s="5" customFormat="1" ht="14.25" customHeight="1" x14ac:dyDescent="0.2">
      <c r="A893" s="161" t="s">
        <v>64</v>
      </c>
      <c r="B893" s="161" t="s">
        <v>206</v>
      </c>
      <c r="C893" s="161" t="s">
        <v>158</v>
      </c>
      <c r="D893" s="157">
        <v>42338</v>
      </c>
      <c r="E893" s="157" t="s">
        <v>527</v>
      </c>
      <c r="F893" s="103">
        <v>42736</v>
      </c>
      <c r="G893" s="103">
        <v>42916</v>
      </c>
      <c r="H893" s="161" t="s">
        <v>836</v>
      </c>
      <c r="I893" s="100">
        <f t="shared" si="354"/>
        <v>167.20819999999998</v>
      </c>
      <c r="J893" s="100">
        <v>28.58</v>
      </c>
      <c r="K893" s="100">
        <v>2310.4699999999998</v>
      </c>
      <c r="L893" s="69"/>
      <c r="M893" s="69"/>
      <c r="N893" s="69"/>
      <c r="O893" s="203"/>
      <c r="P893" s="205">
        <f t="shared" ref="P893:P901" si="369">(K894*0.06+J894)/(K893*0.06+J893)</f>
        <v>1.0061001792974269</v>
      </c>
      <c r="Q893" s="205"/>
      <c r="R893" s="205"/>
      <c r="AB893" s="93"/>
      <c r="AG893" s="93"/>
    </row>
    <row r="894" spans="1:33" s="5" customFormat="1" ht="24" customHeight="1" x14ac:dyDescent="0.2">
      <c r="A894" s="162"/>
      <c r="B894" s="162"/>
      <c r="C894" s="162"/>
      <c r="D894" s="158"/>
      <c r="E894" s="158"/>
      <c r="F894" s="103">
        <v>42917</v>
      </c>
      <c r="G894" s="103">
        <v>43100</v>
      </c>
      <c r="H894" s="163"/>
      <c r="I894" s="100">
        <f t="shared" si="354"/>
        <v>168.22819999999999</v>
      </c>
      <c r="J894" s="100">
        <v>29.6</v>
      </c>
      <c r="K894" s="100">
        <v>2310.4699999999998</v>
      </c>
      <c r="L894" s="69"/>
      <c r="M894" s="69"/>
      <c r="N894" s="69"/>
      <c r="O894" s="204"/>
      <c r="P894" s="206"/>
      <c r="Q894" s="206"/>
      <c r="R894" s="206"/>
      <c r="AB894" s="93"/>
      <c r="AG894" s="93"/>
    </row>
    <row r="895" spans="1:33" s="5" customFormat="1" ht="14.25" customHeight="1" x14ac:dyDescent="0.2">
      <c r="A895" s="162"/>
      <c r="B895" s="162"/>
      <c r="C895" s="162"/>
      <c r="D895" s="208">
        <v>42723</v>
      </c>
      <c r="E895" s="208" t="s">
        <v>834</v>
      </c>
      <c r="F895" s="103">
        <v>42736</v>
      </c>
      <c r="G895" s="103">
        <v>42916</v>
      </c>
      <c r="H895" s="208"/>
      <c r="I895" s="100"/>
      <c r="J895" s="100"/>
      <c r="K895" s="100"/>
      <c r="L895" s="100">
        <v>135.18</v>
      </c>
      <c r="M895" s="100">
        <v>22.07</v>
      </c>
      <c r="N895" s="100">
        <v>1885.1</v>
      </c>
      <c r="O895" s="203" t="s">
        <v>78</v>
      </c>
      <c r="P895" s="205"/>
      <c r="Q895" s="205">
        <f t="shared" ref="Q895:Q903" si="370">L896/L895</f>
        <v>1.0380233762390885</v>
      </c>
      <c r="R895" s="205">
        <f t="shared" ref="R895" si="371">L896/((K894*0.06)*1.18)</f>
        <v>0.85779988658359663</v>
      </c>
      <c r="AB895" s="93"/>
      <c r="AG895" s="93"/>
    </row>
    <row r="896" spans="1:33" s="5" customFormat="1" ht="14.25" customHeight="1" x14ac:dyDescent="0.2">
      <c r="A896" s="162"/>
      <c r="B896" s="162"/>
      <c r="C896" s="162"/>
      <c r="D896" s="208"/>
      <c r="E896" s="208"/>
      <c r="F896" s="103">
        <v>42917</v>
      </c>
      <c r="G896" s="103">
        <v>43100</v>
      </c>
      <c r="H896" s="208"/>
      <c r="I896" s="100"/>
      <c r="J896" s="100"/>
      <c r="K896" s="100"/>
      <c r="L896" s="100">
        <v>140.32</v>
      </c>
      <c r="M896" s="100">
        <v>22.91</v>
      </c>
      <c r="N896" s="100">
        <v>1956.75</v>
      </c>
      <c r="O896" s="252"/>
      <c r="P896" s="206"/>
      <c r="Q896" s="206"/>
      <c r="R896" s="206"/>
      <c r="AB896" s="93"/>
      <c r="AG896" s="93"/>
    </row>
    <row r="897" spans="1:33" s="5" customFormat="1" ht="14.25" customHeight="1" x14ac:dyDescent="0.2">
      <c r="A897" s="161" t="s">
        <v>64</v>
      </c>
      <c r="B897" s="161" t="s">
        <v>207</v>
      </c>
      <c r="C897" s="161" t="s">
        <v>158</v>
      </c>
      <c r="D897" s="157">
        <v>42338</v>
      </c>
      <c r="E897" s="157" t="s">
        <v>527</v>
      </c>
      <c r="F897" s="103">
        <v>42736</v>
      </c>
      <c r="G897" s="103">
        <v>42916</v>
      </c>
      <c r="H897" s="161" t="s">
        <v>836</v>
      </c>
      <c r="I897" s="100">
        <f t="shared" si="354"/>
        <v>167.20819999999998</v>
      </c>
      <c r="J897" s="100">
        <v>28.58</v>
      </c>
      <c r="K897" s="100">
        <v>2310.4699999999998</v>
      </c>
      <c r="L897" s="69"/>
      <c r="M897" s="69"/>
      <c r="N897" s="69"/>
      <c r="O897" s="203"/>
      <c r="P897" s="205">
        <f t="shared" si="369"/>
        <v>1.0061001792974269</v>
      </c>
      <c r="Q897" s="205"/>
      <c r="R897" s="205"/>
      <c r="AB897" s="93"/>
      <c r="AG897" s="93"/>
    </row>
    <row r="898" spans="1:33" s="5" customFormat="1" ht="14.25" customHeight="1" x14ac:dyDescent="0.2">
      <c r="A898" s="162"/>
      <c r="B898" s="162"/>
      <c r="C898" s="162"/>
      <c r="D898" s="158"/>
      <c r="E898" s="158"/>
      <c r="F898" s="103">
        <v>42917</v>
      </c>
      <c r="G898" s="103">
        <v>43100</v>
      </c>
      <c r="H898" s="163"/>
      <c r="I898" s="100">
        <f t="shared" si="354"/>
        <v>168.22819999999999</v>
      </c>
      <c r="J898" s="100">
        <v>29.6</v>
      </c>
      <c r="K898" s="100">
        <v>2310.4699999999998</v>
      </c>
      <c r="L898" s="69"/>
      <c r="M898" s="69"/>
      <c r="N898" s="69"/>
      <c r="O898" s="204"/>
      <c r="P898" s="206"/>
      <c r="Q898" s="206"/>
      <c r="R898" s="206"/>
      <c r="AB898" s="93"/>
      <c r="AG898" s="93"/>
    </row>
    <row r="899" spans="1:33" s="5" customFormat="1" ht="14.25" customHeight="1" x14ac:dyDescent="0.2">
      <c r="A899" s="162"/>
      <c r="B899" s="162"/>
      <c r="C899" s="162"/>
      <c r="D899" s="208">
        <v>42723</v>
      </c>
      <c r="E899" s="208" t="s">
        <v>834</v>
      </c>
      <c r="F899" s="103">
        <v>42736</v>
      </c>
      <c r="G899" s="103">
        <v>42916</v>
      </c>
      <c r="H899" s="208"/>
      <c r="I899" s="100"/>
      <c r="J899" s="100"/>
      <c r="K899" s="100"/>
      <c r="L899" s="100">
        <v>135.18</v>
      </c>
      <c r="M899" s="100">
        <v>22.07</v>
      </c>
      <c r="N899" s="100">
        <v>1885.1</v>
      </c>
      <c r="O899" s="203" t="s">
        <v>78</v>
      </c>
      <c r="P899" s="205"/>
      <c r="Q899" s="205">
        <f t="shared" si="370"/>
        <v>1.0380233762390885</v>
      </c>
      <c r="R899" s="205">
        <f t="shared" ref="R899" si="372">L900/((K898*0.06)*1.18)</f>
        <v>0.85779988658359663</v>
      </c>
      <c r="AB899" s="93"/>
      <c r="AG899" s="93"/>
    </row>
    <row r="900" spans="1:33" s="5" customFormat="1" ht="14.25" customHeight="1" x14ac:dyDescent="0.2">
      <c r="A900" s="162"/>
      <c r="B900" s="162"/>
      <c r="C900" s="162"/>
      <c r="D900" s="208"/>
      <c r="E900" s="208"/>
      <c r="F900" s="103">
        <v>42917</v>
      </c>
      <c r="G900" s="103">
        <v>43100</v>
      </c>
      <c r="H900" s="208"/>
      <c r="I900" s="100"/>
      <c r="J900" s="100"/>
      <c r="K900" s="100"/>
      <c r="L900" s="100">
        <v>140.32</v>
      </c>
      <c r="M900" s="100">
        <v>22.91</v>
      </c>
      <c r="N900" s="100">
        <v>1956.75</v>
      </c>
      <c r="O900" s="252"/>
      <c r="P900" s="206"/>
      <c r="Q900" s="206"/>
      <c r="R900" s="206"/>
      <c r="AB900" s="93"/>
      <c r="AG900" s="93"/>
    </row>
    <row r="901" spans="1:33" x14ac:dyDescent="0.2">
      <c r="A901" s="180" t="s">
        <v>64</v>
      </c>
      <c r="B901" s="180" t="s">
        <v>199</v>
      </c>
      <c r="C901" s="180" t="s">
        <v>181</v>
      </c>
      <c r="D901" s="157">
        <v>42334</v>
      </c>
      <c r="E901" s="157" t="s">
        <v>529</v>
      </c>
      <c r="F901" s="103">
        <v>42736</v>
      </c>
      <c r="G901" s="103">
        <v>42916</v>
      </c>
      <c r="H901" s="208"/>
      <c r="I901" s="100">
        <f t="shared" si="354"/>
        <v>103.28</v>
      </c>
      <c r="J901" s="100">
        <v>5.18</v>
      </c>
      <c r="K901" s="100">
        <v>1635</v>
      </c>
      <c r="L901" s="69"/>
      <c r="M901" s="69"/>
      <c r="N901" s="69"/>
      <c r="O901" s="203"/>
      <c r="P901" s="205">
        <f t="shared" si="369"/>
        <v>1.0549961270333075</v>
      </c>
      <c r="Q901" s="205"/>
      <c r="R901" s="205"/>
    </row>
    <row r="902" spans="1:33" x14ac:dyDescent="0.2">
      <c r="A902" s="180"/>
      <c r="B902" s="180"/>
      <c r="C902" s="180"/>
      <c r="D902" s="158"/>
      <c r="E902" s="158"/>
      <c r="F902" s="103">
        <v>42917</v>
      </c>
      <c r="G902" s="103">
        <v>43100</v>
      </c>
      <c r="H902" s="208"/>
      <c r="I902" s="100">
        <f t="shared" si="354"/>
        <v>108.96</v>
      </c>
      <c r="J902" s="100">
        <v>5.31</v>
      </c>
      <c r="K902" s="100">
        <v>1727.5</v>
      </c>
      <c r="L902" s="69"/>
      <c r="M902" s="69"/>
      <c r="N902" s="69"/>
      <c r="O902" s="204"/>
      <c r="P902" s="206"/>
      <c r="Q902" s="206"/>
      <c r="R902" s="206"/>
    </row>
    <row r="903" spans="1:33" x14ac:dyDescent="0.25">
      <c r="A903" s="180"/>
      <c r="B903" s="180"/>
      <c r="C903" s="180"/>
      <c r="D903" s="208">
        <v>42723</v>
      </c>
      <c r="E903" s="208" t="s">
        <v>834</v>
      </c>
      <c r="F903" s="103">
        <v>42736</v>
      </c>
      <c r="G903" s="103">
        <v>42916</v>
      </c>
      <c r="H903" s="208"/>
      <c r="I903" s="100"/>
      <c r="J903" s="100"/>
      <c r="K903" s="100"/>
      <c r="L903" s="100">
        <v>101.82</v>
      </c>
      <c r="M903" s="100">
        <v>5.1100000000000003</v>
      </c>
      <c r="N903" s="100">
        <v>1611.89</v>
      </c>
      <c r="O903" s="123"/>
      <c r="P903" s="205"/>
      <c r="Q903" s="205">
        <f t="shared" si="370"/>
        <v>1.0339815360439992</v>
      </c>
      <c r="R903" s="205">
        <f t="shared" ref="R903" si="373">L904/((K902*0.06)*1.18)</f>
        <v>0.86078474658032667</v>
      </c>
    </row>
    <row r="904" spans="1:33" x14ac:dyDescent="0.25">
      <c r="A904" s="180"/>
      <c r="B904" s="180"/>
      <c r="C904" s="180"/>
      <c r="D904" s="208"/>
      <c r="E904" s="208"/>
      <c r="F904" s="103">
        <v>42917</v>
      </c>
      <c r="G904" s="103">
        <v>43100</v>
      </c>
      <c r="H904" s="208"/>
      <c r="I904" s="100"/>
      <c r="J904" s="100"/>
      <c r="K904" s="100"/>
      <c r="L904" s="100">
        <v>105.28</v>
      </c>
      <c r="M904" s="100">
        <v>5.28</v>
      </c>
      <c r="N904" s="100">
        <v>1666.69</v>
      </c>
      <c r="O904" s="127"/>
      <c r="P904" s="206"/>
      <c r="Q904" s="206"/>
      <c r="R904" s="206"/>
    </row>
    <row r="905" spans="1:33" x14ac:dyDescent="0.25">
      <c r="A905" s="108"/>
      <c r="B905" s="108"/>
      <c r="C905" s="108"/>
      <c r="D905" s="108"/>
      <c r="E905" s="108"/>
      <c r="F905" s="108"/>
      <c r="G905" s="108"/>
      <c r="H905" s="7"/>
      <c r="I905" s="7"/>
      <c r="J905" s="108"/>
      <c r="K905" s="108"/>
      <c r="L905" s="108"/>
      <c r="M905" s="128"/>
      <c r="N905" s="128"/>
      <c r="O905" s="129"/>
    </row>
    <row r="906" spans="1:33" x14ac:dyDescent="0.25">
      <c r="A906" s="108"/>
      <c r="B906" s="213" t="s">
        <v>878</v>
      </c>
      <c r="C906" s="211" t="s">
        <v>879</v>
      </c>
      <c r="D906" s="212"/>
      <c r="E906" s="212"/>
      <c r="F906" s="212"/>
      <c r="G906" s="212"/>
      <c r="H906" s="212"/>
      <c r="I906" s="212"/>
      <c r="J906" s="212"/>
      <c r="K906" s="212"/>
      <c r="L906" s="212"/>
      <c r="M906" s="212"/>
      <c r="N906" s="212"/>
      <c r="O906" s="212"/>
    </row>
    <row r="907" spans="1:33" x14ac:dyDescent="0.25">
      <c r="A907" s="108"/>
      <c r="B907" s="213"/>
      <c r="C907" s="212"/>
      <c r="D907" s="212"/>
      <c r="E907" s="212"/>
      <c r="F907" s="212"/>
      <c r="G907" s="212"/>
      <c r="H907" s="212"/>
      <c r="I907" s="212"/>
      <c r="J907" s="212"/>
      <c r="K907" s="212"/>
      <c r="L907" s="212"/>
      <c r="M907" s="212"/>
      <c r="N907" s="212"/>
      <c r="O907" s="212"/>
    </row>
    <row r="908" spans="1:33" x14ac:dyDescent="0.25">
      <c r="A908" s="108"/>
      <c r="B908" s="213"/>
      <c r="C908" s="212"/>
      <c r="D908" s="212"/>
      <c r="E908" s="212"/>
      <c r="F908" s="212"/>
      <c r="G908" s="212"/>
      <c r="H908" s="212"/>
      <c r="I908" s="212"/>
      <c r="J908" s="212"/>
      <c r="K908" s="212"/>
      <c r="L908" s="212"/>
      <c r="M908" s="212"/>
      <c r="N908" s="212"/>
      <c r="O908" s="212"/>
    </row>
    <row r="909" spans="1:33" x14ac:dyDescent="0.25">
      <c r="A909" s="108"/>
      <c r="B909" s="108"/>
      <c r="C909" s="108"/>
      <c r="D909" s="108"/>
      <c r="E909" s="108"/>
      <c r="F909" s="108"/>
      <c r="G909" s="108"/>
      <c r="H909" s="7"/>
      <c r="I909" s="7"/>
      <c r="J909" s="108"/>
      <c r="K909" s="108"/>
      <c r="L909" s="108"/>
      <c r="M909" s="128"/>
      <c r="N909" s="128"/>
      <c r="O909" s="129"/>
    </row>
    <row r="910" spans="1:33" x14ac:dyDescent="0.25">
      <c r="A910" s="108"/>
      <c r="B910" s="108"/>
      <c r="C910" s="108"/>
      <c r="D910" s="108"/>
      <c r="E910" s="108"/>
      <c r="F910" s="108"/>
      <c r="G910" s="108"/>
      <c r="H910" s="7"/>
      <c r="I910" s="7"/>
      <c r="J910" s="108"/>
      <c r="K910" s="108"/>
      <c r="L910" s="108"/>
      <c r="M910" s="128"/>
      <c r="N910" s="128"/>
      <c r="O910" s="129"/>
    </row>
    <row r="911" spans="1:33" x14ac:dyDescent="0.25">
      <c r="A911" s="108"/>
      <c r="B911" s="108"/>
      <c r="C911" s="108"/>
      <c r="D911" s="108"/>
      <c r="E911" s="108"/>
      <c r="F911" s="108"/>
      <c r="G911" s="108"/>
      <c r="H911" s="7"/>
      <c r="I911" s="7"/>
      <c r="J911" s="108"/>
      <c r="K911" s="108"/>
      <c r="L911" s="108"/>
      <c r="M911" s="128"/>
      <c r="N911" s="128"/>
      <c r="O911" s="129"/>
    </row>
    <row r="912" spans="1:33" x14ac:dyDescent="0.25">
      <c r="A912" s="108"/>
      <c r="B912" s="108"/>
      <c r="C912" s="108"/>
      <c r="D912" s="108"/>
      <c r="E912" s="108"/>
      <c r="F912" s="108"/>
      <c r="G912" s="108"/>
      <c r="H912" s="7"/>
      <c r="I912" s="7"/>
      <c r="J912" s="108"/>
      <c r="K912" s="108"/>
      <c r="L912" s="108"/>
      <c r="M912" s="128"/>
      <c r="N912" s="128"/>
      <c r="O912" s="129"/>
    </row>
    <row r="913" spans="1:15" x14ac:dyDescent="0.25">
      <c r="A913" s="108"/>
      <c r="B913" s="108"/>
      <c r="C913" s="108"/>
      <c r="D913" s="108"/>
      <c r="E913" s="108"/>
      <c r="F913" s="108"/>
      <c r="G913" s="108"/>
      <c r="H913" s="7"/>
      <c r="I913" s="7"/>
      <c r="J913" s="108"/>
      <c r="K913" s="108"/>
      <c r="L913" s="108"/>
      <c r="M913" s="128"/>
      <c r="N913" s="128"/>
      <c r="O913" s="129"/>
    </row>
    <row r="914" spans="1:15" x14ac:dyDescent="0.25">
      <c r="A914" s="108"/>
      <c r="B914" s="108"/>
      <c r="C914" s="108"/>
      <c r="D914" s="108"/>
      <c r="E914" s="108"/>
      <c r="F914" s="108"/>
      <c r="G914" s="108"/>
      <c r="H914" s="7"/>
      <c r="I914" s="7"/>
      <c r="J914" s="108"/>
      <c r="K914" s="108"/>
      <c r="L914" s="108"/>
      <c r="M914" s="128"/>
      <c r="N914" s="128"/>
      <c r="O914" s="129"/>
    </row>
    <row r="915" spans="1:15" x14ac:dyDescent="0.25">
      <c r="A915" s="108"/>
      <c r="B915" s="108"/>
      <c r="C915" s="108"/>
      <c r="D915" s="108"/>
      <c r="E915" s="108"/>
      <c r="F915" s="108"/>
      <c r="G915" s="108"/>
      <c r="H915" s="7"/>
      <c r="I915" s="7"/>
      <c r="J915" s="108"/>
      <c r="K915" s="108"/>
      <c r="L915" s="108"/>
      <c r="M915" s="128"/>
      <c r="N915" s="128"/>
      <c r="O915" s="129"/>
    </row>
    <row r="916" spans="1:15" x14ac:dyDescent="0.25">
      <c r="A916" s="108"/>
      <c r="B916" s="108"/>
      <c r="C916" s="108"/>
      <c r="D916" s="108"/>
      <c r="E916" s="108"/>
      <c r="F916" s="108"/>
      <c r="G916" s="108"/>
      <c r="H916" s="7"/>
      <c r="I916" s="7"/>
      <c r="J916" s="108"/>
      <c r="K916" s="108"/>
      <c r="L916" s="108"/>
      <c r="M916" s="128"/>
      <c r="N916" s="128"/>
      <c r="O916" s="129"/>
    </row>
    <row r="917" spans="1:15" x14ac:dyDescent="0.25">
      <c r="A917" s="108"/>
      <c r="B917" s="108"/>
      <c r="C917" s="108"/>
      <c r="D917" s="108"/>
      <c r="E917" s="108"/>
      <c r="F917" s="108"/>
      <c r="G917" s="108"/>
      <c r="H917" s="7"/>
      <c r="I917" s="7"/>
      <c r="J917" s="108"/>
      <c r="K917" s="108"/>
      <c r="L917" s="108"/>
      <c r="M917" s="128"/>
      <c r="N917" s="128"/>
      <c r="O917" s="129"/>
    </row>
    <row r="918" spans="1:15" x14ac:dyDescent="0.25">
      <c r="A918" s="108"/>
      <c r="B918" s="108"/>
      <c r="C918" s="108"/>
      <c r="D918" s="108"/>
      <c r="E918" s="108"/>
      <c r="F918" s="108"/>
      <c r="G918" s="108"/>
      <c r="H918" s="7"/>
      <c r="I918" s="7"/>
      <c r="J918" s="108"/>
      <c r="K918" s="108"/>
      <c r="L918" s="108"/>
      <c r="M918" s="128"/>
      <c r="N918" s="128"/>
      <c r="O918" s="129"/>
    </row>
    <row r="919" spans="1:15" x14ac:dyDescent="0.25">
      <c r="A919" s="108"/>
      <c r="B919" s="108"/>
      <c r="C919" s="108"/>
      <c r="D919" s="108"/>
      <c r="E919" s="108"/>
      <c r="F919" s="108"/>
      <c r="G919" s="108"/>
      <c r="H919" s="7"/>
      <c r="I919" s="7"/>
      <c r="J919" s="108"/>
      <c r="K919" s="108"/>
      <c r="L919" s="108"/>
      <c r="M919" s="128"/>
      <c r="N919" s="128"/>
      <c r="O919" s="129"/>
    </row>
    <row r="920" spans="1:15" x14ac:dyDescent="0.25">
      <c r="A920" s="108"/>
      <c r="B920" s="108"/>
      <c r="C920" s="108"/>
      <c r="D920" s="108"/>
      <c r="E920" s="108"/>
      <c r="F920" s="108"/>
      <c r="G920" s="108"/>
      <c r="H920" s="7"/>
      <c r="I920" s="7"/>
      <c r="J920" s="108"/>
      <c r="K920" s="108"/>
      <c r="L920" s="108"/>
      <c r="M920" s="128"/>
      <c r="N920" s="128"/>
      <c r="O920" s="129"/>
    </row>
    <row r="921" spans="1:15" x14ac:dyDescent="0.25">
      <c r="A921" s="108"/>
      <c r="B921" s="108"/>
      <c r="C921" s="108"/>
      <c r="D921" s="108"/>
      <c r="E921" s="108"/>
      <c r="F921" s="108"/>
      <c r="G921" s="108"/>
      <c r="H921" s="7"/>
      <c r="I921" s="7"/>
      <c r="J921" s="108"/>
      <c r="K921" s="108"/>
      <c r="L921" s="108"/>
      <c r="M921" s="128"/>
      <c r="N921" s="128"/>
      <c r="O921" s="129"/>
    </row>
    <row r="922" spans="1:15" x14ac:dyDescent="0.25">
      <c r="A922" s="108"/>
      <c r="B922" s="108"/>
      <c r="C922" s="108"/>
      <c r="D922" s="108"/>
      <c r="E922" s="108"/>
      <c r="F922" s="108"/>
      <c r="G922" s="108"/>
      <c r="H922" s="7"/>
      <c r="I922" s="7"/>
      <c r="J922" s="108"/>
      <c r="K922" s="108"/>
      <c r="L922" s="108"/>
      <c r="M922" s="128"/>
      <c r="N922" s="128"/>
      <c r="O922" s="129"/>
    </row>
    <row r="923" spans="1:15" x14ac:dyDescent="0.25">
      <c r="A923" s="108"/>
      <c r="B923" s="108"/>
      <c r="C923" s="108"/>
      <c r="D923" s="108"/>
      <c r="E923" s="108"/>
      <c r="F923" s="108"/>
      <c r="G923" s="108"/>
      <c r="H923" s="7"/>
      <c r="I923" s="7"/>
      <c r="J923" s="108"/>
      <c r="K923" s="108"/>
      <c r="L923" s="108"/>
      <c r="M923" s="128"/>
      <c r="N923" s="128"/>
      <c r="O923" s="129"/>
    </row>
    <row r="924" spans="1:15" x14ac:dyDescent="0.25">
      <c r="A924" s="108"/>
      <c r="B924" s="108"/>
      <c r="C924" s="108"/>
      <c r="D924" s="108"/>
      <c r="E924" s="108"/>
      <c r="F924" s="108"/>
      <c r="G924" s="108"/>
      <c r="H924" s="7"/>
      <c r="I924" s="7"/>
      <c r="J924" s="108"/>
      <c r="K924" s="108"/>
      <c r="L924" s="108"/>
      <c r="M924" s="128"/>
      <c r="N924" s="128"/>
      <c r="O924" s="129"/>
    </row>
    <row r="925" spans="1:15" x14ac:dyDescent="0.25">
      <c r="A925" s="108"/>
      <c r="B925" s="108"/>
      <c r="C925" s="108"/>
      <c r="D925" s="108"/>
      <c r="E925" s="108"/>
      <c r="F925" s="108"/>
      <c r="G925" s="108"/>
      <c r="H925" s="7"/>
      <c r="I925" s="7"/>
      <c r="J925" s="108"/>
      <c r="K925" s="108"/>
      <c r="L925" s="108"/>
      <c r="M925" s="128"/>
      <c r="N925" s="128"/>
      <c r="O925" s="129"/>
    </row>
    <row r="926" spans="1:15" x14ac:dyDescent="0.25">
      <c r="A926" s="108"/>
      <c r="B926" s="108"/>
      <c r="C926" s="108"/>
      <c r="D926" s="108"/>
      <c r="E926" s="108"/>
      <c r="F926" s="108"/>
      <c r="G926" s="108"/>
      <c r="H926" s="7"/>
      <c r="I926" s="7"/>
      <c r="J926" s="108"/>
      <c r="K926" s="108"/>
      <c r="L926" s="108"/>
      <c r="M926" s="128"/>
      <c r="N926" s="128"/>
      <c r="O926" s="129"/>
    </row>
    <row r="927" spans="1:15" x14ac:dyDescent="0.25">
      <c r="A927" s="108"/>
      <c r="B927" s="108"/>
      <c r="C927" s="108"/>
      <c r="D927" s="108"/>
      <c r="E927" s="108"/>
      <c r="F927" s="108"/>
      <c r="G927" s="108"/>
      <c r="H927" s="7"/>
      <c r="I927" s="7"/>
      <c r="J927" s="108"/>
      <c r="K927" s="108"/>
      <c r="L927" s="108"/>
      <c r="M927" s="128"/>
      <c r="N927" s="128"/>
      <c r="O927" s="129"/>
    </row>
    <row r="928" spans="1:15" x14ac:dyDescent="0.25">
      <c r="A928" s="108"/>
      <c r="B928" s="108"/>
      <c r="C928" s="108"/>
      <c r="D928" s="108"/>
      <c r="E928" s="108"/>
      <c r="F928" s="108"/>
      <c r="G928" s="108"/>
      <c r="H928" s="7"/>
      <c r="I928" s="7"/>
      <c r="J928" s="108"/>
      <c r="K928" s="108"/>
      <c r="L928" s="108"/>
      <c r="M928" s="128"/>
      <c r="N928" s="128"/>
      <c r="O928" s="129"/>
    </row>
    <row r="929" spans="1:15" x14ac:dyDescent="0.25">
      <c r="A929" s="108"/>
      <c r="B929" s="108"/>
      <c r="C929" s="108"/>
      <c r="D929" s="108"/>
      <c r="E929" s="108"/>
      <c r="F929" s="108"/>
      <c r="G929" s="108"/>
      <c r="H929" s="7"/>
      <c r="I929" s="7"/>
      <c r="J929" s="108"/>
      <c r="K929" s="108"/>
      <c r="L929" s="108"/>
      <c r="M929" s="128"/>
      <c r="N929" s="128"/>
      <c r="O929" s="129"/>
    </row>
    <row r="930" spans="1:15" x14ac:dyDescent="0.25">
      <c r="A930" s="108"/>
      <c r="B930" s="108"/>
      <c r="C930" s="108"/>
      <c r="D930" s="108"/>
      <c r="E930" s="108"/>
      <c r="F930" s="108"/>
      <c r="G930" s="108"/>
      <c r="H930" s="7"/>
      <c r="I930" s="7"/>
      <c r="J930" s="108"/>
      <c r="K930" s="108"/>
      <c r="L930" s="108"/>
      <c r="M930" s="128"/>
      <c r="N930" s="128"/>
      <c r="O930" s="129"/>
    </row>
    <row r="931" spans="1:15" x14ac:dyDescent="0.25">
      <c r="A931" s="108"/>
      <c r="B931" s="108"/>
      <c r="C931" s="108"/>
      <c r="D931" s="108"/>
      <c r="E931" s="108"/>
      <c r="F931" s="108"/>
      <c r="G931" s="108"/>
      <c r="H931" s="7"/>
      <c r="I931" s="7"/>
      <c r="J931" s="108"/>
      <c r="K931" s="108"/>
      <c r="L931" s="108"/>
      <c r="M931" s="128"/>
      <c r="N931" s="128"/>
      <c r="O931" s="129"/>
    </row>
    <row r="932" spans="1:15" x14ac:dyDescent="0.25">
      <c r="A932" s="108"/>
      <c r="B932" s="108"/>
      <c r="C932" s="108"/>
      <c r="D932" s="108"/>
      <c r="E932" s="108"/>
      <c r="F932" s="108"/>
      <c r="G932" s="108"/>
      <c r="H932" s="7"/>
      <c r="I932" s="7"/>
      <c r="J932" s="108"/>
      <c r="K932" s="108"/>
      <c r="L932" s="108"/>
      <c r="M932" s="128"/>
      <c r="N932" s="128"/>
      <c r="O932" s="129"/>
    </row>
    <row r="933" spans="1:15" x14ac:dyDescent="0.25">
      <c r="A933" s="108"/>
      <c r="B933" s="108"/>
      <c r="C933" s="108"/>
      <c r="D933" s="108"/>
      <c r="E933" s="108"/>
      <c r="F933" s="108"/>
      <c r="G933" s="108"/>
      <c r="H933" s="7"/>
      <c r="I933" s="7"/>
      <c r="J933" s="108"/>
      <c r="K933" s="108"/>
      <c r="L933" s="108"/>
      <c r="M933" s="128"/>
      <c r="N933" s="128"/>
      <c r="O933" s="129"/>
    </row>
    <row r="934" spans="1:15" x14ac:dyDescent="0.25">
      <c r="A934" s="108"/>
      <c r="B934" s="108"/>
      <c r="C934" s="108"/>
      <c r="D934" s="108"/>
      <c r="E934" s="108"/>
      <c r="F934" s="108"/>
      <c r="G934" s="108"/>
      <c r="H934" s="7"/>
      <c r="I934" s="7"/>
      <c r="J934" s="108"/>
      <c r="K934" s="108"/>
      <c r="L934" s="108"/>
      <c r="M934" s="128"/>
      <c r="N934" s="128"/>
      <c r="O934" s="129"/>
    </row>
    <row r="935" spans="1:15" x14ac:dyDescent="0.25">
      <c r="A935" s="108"/>
      <c r="B935" s="108"/>
      <c r="C935" s="108"/>
      <c r="D935" s="108"/>
      <c r="E935" s="108"/>
      <c r="F935" s="108"/>
      <c r="G935" s="108"/>
      <c r="H935" s="7"/>
      <c r="I935" s="7"/>
      <c r="J935" s="108"/>
      <c r="K935" s="108"/>
      <c r="L935" s="108"/>
      <c r="M935" s="128"/>
      <c r="N935" s="128"/>
      <c r="O935" s="129"/>
    </row>
    <row r="936" spans="1:15" x14ac:dyDescent="0.25">
      <c r="A936" s="108"/>
      <c r="B936" s="108"/>
      <c r="C936" s="108"/>
      <c r="D936" s="108"/>
      <c r="E936" s="108"/>
      <c r="F936" s="108"/>
      <c r="G936" s="108"/>
      <c r="H936" s="7"/>
      <c r="I936" s="7"/>
      <c r="J936" s="108"/>
      <c r="K936" s="108"/>
      <c r="L936" s="108"/>
      <c r="M936" s="128"/>
      <c r="N936" s="128"/>
      <c r="O936" s="129"/>
    </row>
    <row r="937" spans="1:15" x14ac:dyDescent="0.25">
      <c r="A937" s="108"/>
      <c r="B937" s="108"/>
      <c r="C937" s="108"/>
      <c r="D937" s="108"/>
      <c r="E937" s="108"/>
      <c r="F937" s="108"/>
      <c r="G937" s="108"/>
      <c r="H937" s="7"/>
      <c r="I937" s="7"/>
      <c r="J937" s="108"/>
      <c r="K937" s="108"/>
      <c r="L937" s="108"/>
      <c r="M937" s="128"/>
      <c r="N937" s="128"/>
      <c r="O937" s="129"/>
    </row>
    <row r="938" spans="1:15" x14ac:dyDescent="0.25">
      <c r="A938" s="108"/>
      <c r="B938" s="108"/>
      <c r="C938" s="108"/>
      <c r="D938" s="108"/>
      <c r="E938" s="108"/>
      <c r="F938" s="108"/>
      <c r="G938" s="108"/>
      <c r="H938" s="7"/>
      <c r="I938" s="7"/>
      <c r="J938" s="108"/>
      <c r="K938" s="108"/>
      <c r="L938" s="108"/>
      <c r="M938" s="128"/>
      <c r="N938" s="128"/>
      <c r="O938" s="129"/>
    </row>
    <row r="939" spans="1:15" x14ac:dyDescent="0.25">
      <c r="A939" s="108"/>
      <c r="B939" s="108"/>
      <c r="C939" s="108"/>
      <c r="D939" s="108"/>
      <c r="E939" s="108"/>
      <c r="F939" s="108"/>
      <c r="G939" s="108"/>
      <c r="H939" s="7"/>
      <c r="I939" s="7"/>
      <c r="J939" s="108"/>
      <c r="K939" s="108"/>
      <c r="L939" s="108"/>
      <c r="M939" s="128"/>
      <c r="N939" s="128"/>
      <c r="O939" s="129"/>
    </row>
    <row r="940" spans="1:15" x14ac:dyDescent="0.25">
      <c r="A940" s="108"/>
      <c r="B940" s="108"/>
      <c r="C940" s="108"/>
      <c r="D940" s="108"/>
      <c r="E940" s="108"/>
      <c r="F940" s="108"/>
      <c r="G940" s="108"/>
      <c r="H940" s="7"/>
      <c r="I940" s="7"/>
      <c r="J940" s="108"/>
      <c r="K940" s="108"/>
      <c r="L940" s="108"/>
      <c r="M940" s="128"/>
      <c r="N940" s="128"/>
      <c r="O940" s="129"/>
    </row>
    <row r="941" spans="1:15" x14ac:dyDescent="0.25">
      <c r="A941" s="108"/>
      <c r="B941" s="108"/>
      <c r="C941" s="108"/>
      <c r="D941" s="108"/>
      <c r="E941" s="108"/>
      <c r="F941" s="108"/>
      <c r="G941" s="108"/>
      <c r="H941" s="7"/>
      <c r="I941" s="7"/>
      <c r="J941" s="108"/>
      <c r="K941" s="108"/>
      <c r="L941" s="108"/>
      <c r="M941" s="128"/>
      <c r="N941" s="128"/>
      <c r="O941" s="129"/>
    </row>
    <row r="942" spans="1:15" x14ac:dyDescent="0.25">
      <c r="A942" s="108"/>
      <c r="B942" s="108"/>
      <c r="C942" s="108"/>
      <c r="D942" s="108"/>
      <c r="E942" s="108"/>
      <c r="F942" s="108"/>
      <c r="G942" s="108"/>
      <c r="H942" s="7"/>
      <c r="I942" s="7"/>
      <c r="J942" s="108"/>
      <c r="K942" s="108"/>
      <c r="L942" s="108"/>
      <c r="M942" s="128"/>
      <c r="N942" s="128"/>
      <c r="O942" s="129"/>
    </row>
    <row r="943" spans="1:15" x14ac:dyDescent="0.25">
      <c r="A943" s="108"/>
      <c r="B943" s="108"/>
      <c r="C943" s="108"/>
      <c r="D943" s="108"/>
      <c r="E943" s="108"/>
      <c r="F943" s="108"/>
      <c r="G943" s="108"/>
      <c r="H943" s="7"/>
      <c r="I943" s="7"/>
      <c r="J943" s="108"/>
      <c r="K943" s="108"/>
      <c r="L943" s="108"/>
      <c r="M943" s="128"/>
      <c r="N943" s="128"/>
      <c r="O943" s="129"/>
    </row>
    <row r="944" spans="1:15" x14ac:dyDescent="0.25">
      <c r="A944" s="108"/>
      <c r="B944" s="108"/>
      <c r="C944" s="108"/>
      <c r="D944" s="108"/>
      <c r="E944" s="108"/>
      <c r="F944" s="108"/>
      <c r="G944" s="108"/>
      <c r="H944" s="7"/>
      <c r="I944" s="7"/>
      <c r="J944" s="108"/>
      <c r="K944" s="108"/>
      <c r="L944" s="108"/>
      <c r="M944" s="128"/>
      <c r="N944" s="128"/>
      <c r="O944" s="129"/>
    </row>
    <row r="945" spans="1:15" x14ac:dyDescent="0.25">
      <c r="A945" s="108"/>
      <c r="B945" s="108"/>
      <c r="C945" s="108"/>
      <c r="D945" s="108"/>
      <c r="E945" s="108"/>
      <c r="F945" s="108"/>
      <c r="G945" s="108"/>
      <c r="H945" s="7"/>
      <c r="I945" s="7"/>
      <c r="J945" s="108"/>
      <c r="K945" s="108"/>
      <c r="L945" s="108"/>
      <c r="M945" s="128"/>
      <c r="N945" s="128"/>
      <c r="O945" s="129"/>
    </row>
    <row r="946" spans="1:15" x14ac:dyDescent="0.25">
      <c r="A946" s="108"/>
      <c r="B946" s="108"/>
      <c r="C946" s="108"/>
      <c r="D946" s="108"/>
      <c r="E946" s="108"/>
      <c r="F946" s="108"/>
      <c r="G946" s="108"/>
      <c r="H946" s="7"/>
      <c r="I946" s="7"/>
      <c r="J946" s="108"/>
      <c r="K946" s="108"/>
      <c r="L946" s="108"/>
      <c r="M946" s="128"/>
      <c r="N946" s="128"/>
      <c r="O946" s="129"/>
    </row>
    <row r="947" spans="1:15" x14ac:dyDescent="0.25">
      <c r="A947" s="108"/>
      <c r="B947" s="108"/>
      <c r="C947" s="108"/>
      <c r="D947" s="108"/>
      <c r="E947" s="108"/>
      <c r="F947" s="108"/>
      <c r="G947" s="108"/>
      <c r="H947" s="7"/>
      <c r="I947" s="7"/>
      <c r="J947" s="108"/>
      <c r="K947" s="108"/>
      <c r="L947" s="108"/>
      <c r="M947" s="128"/>
      <c r="N947" s="128"/>
      <c r="O947" s="129"/>
    </row>
    <row r="948" spans="1:15" x14ac:dyDescent="0.25">
      <c r="A948" s="108"/>
      <c r="B948" s="108"/>
      <c r="C948" s="108"/>
      <c r="D948" s="108"/>
      <c r="E948" s="108"/>
      <c r="F948" s="108"/>
      <c r="G948" s="108"/>
      <c r="H948" s="7"/>
      <c r="I948" s="7"/>
      <c r="J948" s="108"/>
      <c r="K948" s="108"/>
      <c r="L948" s="108"/>
      <c r="M948" s="128"/>
      <c r="N948" s="128"/>
      <c r="O948" s="129"/>
    </row>
    <row r="949" spans="1:15" x14ac:dyDescent="0.25">
      <c r="A949" s="108"/>
      <c r="B949" s="108"/>
      <c r="C949" s="108"/>
      <c r="D949" s="108"/>
      <c r="E949" s="108"/>
      <c r="F949" s="108"/>
      <c r="G949" s="108"/>
      <c r="H949" s="7"/>
      <c r="I949" s="7"/>
      <c r="J949" s="108"/>
      <c r="K949" s="108"/>
      <c r="L949" s="108"/>
      <c r="M949" s="128"/>
      <c r="N949" s="128"/>
      <c r="O949" s="129"/>
    </row>
    <row r="950" spans="1:15" x14ac:dyDescent="0.25">
      <c r="A950" s="108"/>
      <c r="B950" s="108"/>
      <c r="C950" s="108"/>
      <c r="D950" s="108"/>
      <c r="E950" s="108"/>
      <c r="F950" s="108"/>
      <c r="G950" s="108"/>
      <c r="H950" s="7"/>
      <c r="I950" s="7"/>
      <c r="J950" s="108"/>
      <c r="K950" s="108"/>
      <c r="L950" s="108"/>
      <c r="M950" s="128"/>
      <c r="N950" s="128"/>
      <c r="O950" s="129"/>
    </row>
    <row r="951" spans="1:15" x14ac:dyDescent="0.25">
      <c r="A951" s="108"/>
      <c r="B951" s="108"/>
      <c r="C951" s="108"/>
      <c r="D951" s="108"/>
      <c r="E951" s="108"/>
      <c r="F951" s="108"/>
      <c r="G951" s="108"/>
      <c r="H951" s="7"/>
      <c r="I951" s="7"/>
      <c r="J951" s="108"/>
      <c r="K951" s="108"/>
      <c r="L951" s="108"/>
      <c r="M951" s="128"/>
      <c r="N951" s="128"/>
      <c r="O951" s="129"/>
    </row>
    <row r="952" spans="1:15" x14ac:dyDescent="0.25">
      <c r="A952" s="108"/>
      <c r="B952" s="108"/>
      <c r="C952" s="108"/>
      <c r="D952" s="108"/>
      <c r="E952" s="108"/>
      <c r="F952" s="108"/>
      <c r="G952" s="108"/>
      <c r="H952" s="7"/>
      <c r="I952" s="7"/>
      <c r="J952" s="108"/>
      <c r="K952" s="108"/>
      <c r="L952" s="108"/>
      <c r="M952" s="128"/>
      <c r="N952" s="128"/>
      <c r="O952" s="129"/>
    </row>
    <row r="953" spans="1:15" x14ac:dyDescent="0.25">
      <c r="A953" s="108"/>
      <c r="B953" s="108"/>
      <c r="C953" s="108"/>
      <c r="D953" s="108"/>
      <c r="E953" s="108"/>
      <c r="F953" s="108"/>
      <c r="G953" s="108"/>
      <c r="H953" s="7"/>
      <c r="I953" s="7"/>
      <c r="J953" s="108"/>
      <c r="K953" s="108"/>
      <c r="L953" s="108"/>
      <c r="M953" s="128"/>
      <c r="N953" s="128"/>
      <c r="O953" s="129"/>
    </row>
    <row r="954" spans="1:15" x14ac:dyDescent="0.25">
      <c r="A954" s="108"/>
      <c r="B954" s="108"/>
      <c r="C954" s="108"/>
      <c r="D954" s="108"/>
      <c r="E954" s="108"/>
      <c r="F954" s="108"/>
      <c r="G954" s="108"/>
      <c r="H954" s="7"/>
      <c r="I954" s="7"/>
      <c r="J954" s="108"/>
      <c r="K954" s="108"/>
      <c r="L954" s="108"/>
      <c r="M954" s="128"/>
      <c r="N954" s="128"/>
      <c r="O954" s="129"/>
    </row>
    <row r="955" spans="1:15" x14ac:dyDescent="0.25">
      <c r="A955" s="108"/>
      <c r="B955" s="108"/>
      <c r="C955" s="108"/>
      <c r="D955" s="108"/>
      <c r="E955" s="108"/>
      <c r="F955" s="108"/>
      <c r="G955" s="108"/>
      <c r="H955" s="7"/>
      <c r="I955" s="7"/>
      <c r="J955" s="108"/>
      <c r="K955" s="108"/>
      <c r="L955" s="108"/>
      <c r="M955" s="128"/>
      <c r="N955" s="128"/>
      <c r="O955" s="129"/>
    </row>
    <row r="956" spans="1:15" x14ac:dyDescent="0.25">
      <c r="A956" s="108"/>
      <c r="B956" s="108"/>
      <c r="C956" s="108"/>
      <c r="D956" s="108"/>
      <c r="E956" s="108"/>
      <c r="F956" s="108"/>
      <c r="G956" s="108"/>
      <c r="H956" s="7"/>
      <c r="I956" s="7"/>
      <c r="J956" s="108"/>
      <c r="K956" s="108"/>
      <c r="L956" s="108"/>
      <c r="M956" s="128"/>
      <c r="N956" s="128"/>
      <c r="O956" s="129"/>
    </row>
    <row r="957" spans="1:15" x14ac:dyDescent="0.25">
      <c r="A957" s="108"/>
      <c r="B957" s="108"/>
      <c r="C957" s="108"/>
      <c r="D957" s="108"/>
      <c r="E957" s="108"/>
      <c r="F957" s="108"/>
      <c r="G957" s="108"/>
      <c r="H957" s="7"/>
      <c r="I957" s="7"/>
      <c r="J957" s="108"/>
      <c r="K957" s="108"/>
      <c r="L957" s="108"/>
      <c r="M957" s="128"/>
      <c r="N957" s="128"/>
      <c r="O957" s="129"/>
    </row>
    <row r="958" spans="1:15" x14ac:dyDescent="0.25">
      <c r="A958" s="108"/>
      <c r="B958" s="108"/>
      <c r="C958" s="108"/>
      <c r="D958" s="108"/>
      <c r="E958" s="108"/>
      <c r="F958" s="108"/>
      <c r="G958" s="108"/>
      <c r="H958" s="7"/>
      <c r="I958" s="7"/>
      <c r="J958" s="108"/>
      <c r="K958" s="108"/>
      <c r="L958" s="108"/>
      <c r="M958" s="128"/>
      <c r="N958" s="128"/>
      <c r="O958" s="129"/>
    </row>
    <row r="959" spans="1:15" x14ac:dyDescent="0.25">
      <c r="A959" s="108"/>
      <c r="B959" s="108"/>
      <c r="C959" s="108"/>
      <c r="D959" s="108"/>
      <c r="E959" s="108"/>
      <c r="F959" s="108"/>
      <c r="G959" s="108"/>
      <c r="H959" s="7"/>
      <c r="I959" s="7"/>
      <c r="J959" s="108"/>
      <c r="K959" s="108"/>
      <c r="L959" s="108"/>
      <c r="M959" s="128"/>
      <c r="N959" s="128"/>
      <c r="O959" s="129"/>
    </row>
    <row r="960" spans="1:15" x14ac:dyDescent="0.25">
      <c r="A960" s="108"/>
      <c r="B960" s="108"/>
      <c r="C960" s="108"/>
      <c r="D960" s="108"/>
      <c r="E960" s="108"/>
      <c r="F960" s="108"/>
      <c r="G960" s="108"/>
      <c r="H960" s="7"/>
      <c r="I960" s="7"/>
      <c r="J960" s="108"/>
      <c r="K960" s="108"/>
      <c r="L960" s="108"/>
      <c r="M960" s="128"/>
      <c r="N960" s="128"/>
      <c r="O960" s="129"/>
    </row>
    <row r="961" spans="1:15" x14ac:dyDescent="0.25">
      <c r="A961" s="108"/>
      <c r="B961" s="108"/>
      <c r="C961" s="108"/>
      <c r="D961" s="108"/>
      <c r="E961" s="108"/>
      <c r="F961" s="108"/>
      <c r="G961" s="108"/>
      <c r="H961" s="7"/>
      <c r="I961" s="7"/>
      <c r="J961" s="108"/>
      <c r="K961" s="108"/>
      <c r="L961" s="108"/>
      <c r="M961" s="128"/>
      <c r="N961" s="128"/>
      <c r="O961" s="129"/>
    </row>
    <row r="962" spans="1:15" x14ac:dyDescent="0.25">
      <c r="A962" s="108"/>
      <c r="B962" s="108"/>
      <c r="C962" s="108"/>
      <c r="D962" s="108"/>
      <c r="E962" s="108"/>
      <c r="F962" s="108"/>
      <c r="G962" s="108"/>
      <c r="H962" s="7"/>
      <c r="I962" s="7"/>
      <c r="J962" s="108"/>
      <c r="K962" s="108"/>
      <c r="L962" s="108"/>
      <c r="M962" s="128"/>
      <c r="N962" s="128"/>
      <c r="O962" s="129"/>
    </row>
    <row r="963" spans="1:15" x14ac:dyDescent="0.25">
      <c r="A963" s="108"/>
      <c r="B963" s="108"/>
      <c r="C963" s="108"/>
      <c r="D963" s="108"/>
      <c r="E963" s="108"/>
      <c r="F963" s="108"/>
      <c r="G963" s="108"/>
      <c r="H963" s="7"/>
      <c r="I963" s="7"/>
      <c r="J963" s="108"/>
      <c r="K963" s="108"/>
      <c r="L963" s="108"/>
      <c r="M963" s="128"/>
      <c r="N963" s="128"/>
      <c r="O963" s="129"/>
    </row>
    <row r="964" spans="1:15" x14ac:dyDescent="0.25">
      <c r="A964" s="108"/>
      <c r="B964" s="108"/>
      <c r="C964" s="108"/>
      <c r="D964" s="108"/>
      <c r="E964" s="108"/>
      <c r="F964" s="108"/>
      <c r="G964" s="108"/>
      <c r="H964" s="7"/>
      <c r="I964" s="7"/>
      <c r="J964" s="108"/>
      <c r="K964" s="108"/>
      <c r="L964" s="108"/>
      <c r="M964" s="128"/>
      <c r="N964" s="128"/>
      <c r="O964" s="129"/>
    </row>
    <row r="965" spans="1:15" x14ac:dyDescent="0.25">
      <c r="A965" s="108"/>
      <c r="B965" s="108"/>
      <c r="C965" s="108"/>
      <c r="D965" s="108"/>
      <c r="E965" s="108"/>
      <c r="F965" s="108"/>
      <c r="G965" s="108"/>
      <c r="H965" s="7"/>
      <c r="I965" s="7"/>
      <c r="J965" s="108"/>
      <c r="K965" s="108"/>
      <c r="L965" s="108"/>
      <c r="M965" s="128"/>
      <c r="N965" s="128"/>
      <c r="O965" s="129"/>
    </row>
    <row r="966" spans="1:15" x14ac:dyDescent="0.25">
      <c r="A966" s="108"/>
      <c r="B966" s="108"/>
      <c r="C966" s="108"/>
      <c r="D966" s="108"/>
      <c r="E966" s="108"/>
      <c r="F966" s="108"/>
      <c r="G966" s="108"/>
      <c r="H966" s="7"/>
      <c r="I966" s="7"/>
      <c r="J966" s="108"/>
      <c r="K966" s="108"/>
      <c r="L966" s="108"/>
      <c r="M966" s="128"/>
      <c r="N966" s="128"/>
      <c r="O966" s="129"/>
    </row>
    <row r="967" spans="1:15" x14ac:dyDescent="0.25">
      <c r="A967" s="108"/>
      <c r="B967" s="108"/>
      <c r="C967" s="108"/>
      <c r="D967" s="108"/>
      <c r="E967" s="108"/>
      <c r="F967" s="108"/>
      <c r="G967" s="108"/>
      <c r="H967" s="7"/>
      <c r="I967" s="7"/>
      <c r="J967" s="108"/>
      <c r="K967" s="108"/>
      <c r="L967" s="108"/>
      <c r="M967" s="128"/>
      <c r="N967" s="128"/>
      <c r="O967" s="129"/>
    </row>
    <row r="968" spans="1:15" x14ac:dyDescent="0.25">
      <c r="A968" s="108"/>
      <c r="B968" s="108"/>
      <c r="C968" s="108"/>
      <c r="D968" s="108"/>
      <c r="E968" s="108"/>
      <c r="F968" s="108"/>
      <c r="G968" s="108"/>
      <c r="H968" s="7"/>
      <c r="I968" s="7"/>
      <c r="J968" s="108"/>
      <c r="K968" s="108"/>
      <c r="L968" s="108"/>
      <c r="M968" s="128"/>
      <c r="N968" s="128"/>
      <c r="O968" s="129"/>
    </row>
    <row r="969" spans="1:15" x14ac:dyDescent="0.25">
      <c r="A969" s="108"/>
      <c r="B969" s="108"/>
      <c r="C969" s="108"/>
      <c r="D969" s="108"/>
      <c r="E969" s="108"/>
      <c r="F969" s="108"/>
      <c r="G969" s="108"/>
      <c r="H969" s="7"/>
      <c r="I969" s="7"/>
      <c r="J969" s="108"/>
      <c r="K969" s="108"/>
      <c r="L969" s="108"/>
      <c r="M969" s="128"/>
      <c r="N969" s="128"/>
      <c r="O969" s="129"/>
    </row>
    <row r="970" spans="1:15" x14ac:dyDescent="0.25">
      <c r="A970" s="108"/>
      <c r="B970" s="108"/>
      <c r="C970" s="108"/>
      <c r="D970" s="108"/>
      <c r="E970" s="108"/>
      <c r="F970" s="108"/>
      <c r="G970" s="108"/>
      <c r="H970" s="7"/>
      <c r="I970" s="7"/>
      <c r="J970" s="108"/>
      <c r="K970" s="108"/>
      <c r="L970" s="108"/>
      <c r="M970" s="128"/>
      <c r="N970" s="128"/>
      <c r="O970" s="129"/>
    </row>
    <row r="971" spans="1:15" x14ac:dyDescent="0.25">
      <c r="A971" s="108"/>
      <c r="B971" s="108"/>
      <c r="C971" s="108"/>
      <c r="D971" s="108"/>
      <c r="E971" s="108"/>
      <c r="F971" s="108"/>
      <c r="G971" s="108"/>
      <c r="H971" s="7"/>
      <c r="I971" s="7"/>
      <c r="J971" s="108"/>
      <c r="K971" s="108"/>
      <c r="L971" s="108"/>
      <c r="M971" s="128"/>
      <c r="N971" s="128"/>
      <c r="O971" s="129"/>
    </row>
    <row r="972" spans="1:15" x14ac:dyDescent="0.25">
      <c r="A972" s="108"/>
      <c r="B972" s="108"/>
      <c r="C972" s="108"/>
      <c r="D972" s="108"/>
      <c r="E972" s="108"/>
      <c r="F972" s="108"/>
      <c r="G972" s="108"/>
      <c r="H972" s="7"/>
      <c r="I972" s="7"/>
      <c r="J972" s="108"/>
      <c r="K972" s="108"/>
      <c r="L972" s="108"/>
      <c r="M972" s="128"/>
      <c r="N972" s="128"/>
      <c r="O972" s="129"/>
    </row>
    <row r="973" spans="1:15" x14ac:dyDescent="0.25">
      <c r="A973" s="108"/>
      <c r="B973" s="108"/>
      <c r="C973" s="108"/>
      <c r="D973" s="108"/>
      <c r="E973" s="108"/>
      <c r="F973" s="108"/>
      <c r="G973" s="108"/>
      <c r="H973" s="7"/>
      <c r="I973" s="7"/>
      <c r="J973" s="108"/>
      <c r="K973" s="108"/>
      <c r="L973" s="108"/>
      <c r="M973" s="128"/>
      <c r="N973" s="128"/>
      <c r="O973" s="129"/>
    </row>
    <row r="974" spans="1:15" x14ac:dyDescent="0.25">
      <c r="A974" s="108"/>
      <c r="B974" s="108"/>
      <c r="C974" s="108"/>
      <c r="D974" s="108"/>
      <c r="E974" s="108"/>
      <c r="F974" s="108"/>
      <c r="G974" s="108"/>
      <c r="H974" s="7"/>
      <c r="I974" s="7"/>
      <c r="J974" s="108"/>
      <c r="K974" s="108"/>
      <c r="L974" s="108"/>
      <c r="M974" s="128"/>
      <c r="N974" s="128"/>
      <c r="O974" s="129"/>
    </row>
    <row r="975" spans="1:15" x14ac:dyDescent="0.25">
      <c r="A975" s="108"/>
      <c r="B975" s="108"/>
      <c r="C975" s="108"/>
      <c r="D975" s="108"/>
      <c r="E975" s="108"/>
      <c r="F975" s="108"/>
      <c r="G975" s="108"/>
      <c r="H975" s="7"/>
      <c r="I975" s="7"/>
      <c r="J975" s="108"/>
      <c r="K975" s="108"/>
      <c r="L975" s="108"/>
      <c r="M975" s="128"/>
      <c r="N975" s="128"/>
      <c r="O975" s="129"/>
    </row>
    <row r="976" spans="1:15" x14ac:dyDescent="0.25">
      <c r="A976" s="108"/>
      <c r="B976" s="108"/>
      <c r="C976" s="108"/>
      <c r="D976" s="108"/>
      <c r="E976" s="108"/>
      <c r="F976" s="108"/>
      <c r="G976" s="108"/>
      <c r="H976" s="7"/>
      <c r="I976" s="7"/>
      <c r="J976" s="108"/>
      <c r="K976" s="108"/>
      <c r="L976" s="108"/>
      <c r="M976" s="128"/>
      <c r="N976" s="128"/>
      <c r="O976" s="129"/>
    </row>
    <row r="977" spans="1:15" x14ac:dyDescent="0.25">
      <c r="A977" s="108"/>
      <c r="B977" s="108"/>
      <c r="C977" s="108"/>
      <c r="D977" s="108"/>
      <c r="E977" s="108"/>
      <c r="F977" s="108"/>
      <c r="G977" s="108"/>
      <c r="H977" s="7"/>
      <c r="I977" s="7"/>
      <c r="J977" s="108"/>
      <c r="K977" s="108"/>
      <c r="L977" s="108"/>
      <c r="M977" s="128"/>
      <c r="N977" s="128"/>
      <c r="O977" s="129"/>
    </row>
    <row r="978" spans="1:15" x14ac:dyDescent="0.25">
      <c r="A978" s="108"/>
      <c r="B978" s="108"/>
      <c r="C978" s="108"/>
      <c r="D978" s="108"/>
      <c r="E978" s="108"/>
      <c r="F978" s="108"/>
      <c r="G978" s="108"/>
      <c r="H978" s="7"/>
      <c r="I978" s="7"/>
      <c r="J978" s="108"/>
      <c r="K978" s="108"/>
      <c r="L978" s="108"/>
      <c r="M978" s="128"/>
      <c r="N978" s="128"/>
      <c r="O978" s="129"/>
    </row>
    <row r="979" spans="1:15" x14ac:dyDescent="0.25">
      <c r="A979" s="108"/>
      <c r="B979" s="108"/>
      <c r="C979" s="108"/>
      <c r="D979" s="108"/>
      <c r="E979" s="108"/>
      <c r="F979" s="108"/>
      <c r="G979" s="108"/>
      <c r="H979" s="7"/>
      <c r="I979" s="7"/>
      <c r="J979" s="108"/>
      <c r="K979" s="108"/>
      <c r="L979" s="108"/>
      <c r="M979" s="128"/>
      <c r="N979" s="128"/>
      <c r="O979" s="129"/>
    </row>
    <row r="980" spans="1:15" x14ac:dyDescent="0.25">
      <c r="A980" s="108"/>
      <c r="B980" s="108"/>
      <c r="C980" s="108"/>
      <c r="D980" s="108"/>
      <c r="E980" s="108"/>
      <c r="F980" s="108"/>
      <c r="G980" s="108"/>
      <c r="H980" s="7"/>
      <c r="I980" s="7"/>
      <c r="J980" s="108"/>
      <c r="K980" s="108"/>
      <c r="L980" s="108"/>
      <c r="M980" s="128"/>
      <c r="N980" s="128"/>
      <c r="O980" s="129"/>
    </row>
    <row r="981" spans="1:15" x14ac:dyDescent="0.25">
      <c r="A981" s="108"/>
      <c r="B981" s="108"/>
      <c r="C981" s="108"/>
      <c r="D981" s="108"/>
      <c r="E981" s="108"/>
      <c r="F981" s="108"/>
      <c r="G981" s="108"/>
      <c r="H981" s="7"/>
      <c r="I981" s="7"/>
      <c r="J981" s="108"/>
      <c r="K981" s="108"/>
      <c r="L981" s="108"/>
      <c r="M981" s="128"/>
      <c r="N981" s="128"/>
      <c r="O981" s="129"/>
    </row>
    <row r="982" spans="1:15" x14ac:dyDescent="0.25">
      <c r="A982" s="108"/>
      <c r="B982" s="108"/>
      <c r="C982" s="108"/>
      <c r="D982" s="108"/>
      <c r="E982" s="108"/>
      <c r="F982" s="108"/>
      <c r="G982" s="108"/>
      <c r="H982" s="7"/>
      <c r="I982" s="7"/>
      <c r="J982" s="108"/>
      <c r="K982" s="108"/>
      <c r="L982" s="108"/>
      <c r="M982" s="128"/>
      <c r="N982" s="128"/>
      <c r="O982" s="129"/>
    </row>
    <row r="983" spans="1:15" x14ac:dyDescent="0.25">
      <c r="A983" s="108"/>
      <c r="B983" s="108"/>
      <c r="C983" s="108"/>
      <c r="D983" s="108"/>
      <c r="E983" s="108"/>
      <c r="F983" s="108"/>
      <c r="G983" s="108"/>
      <c r="H983" s="7"/>
      <c r="I983" s="7"/>
      <c r="J983" s="108"/>
      <c r="K983" s="108"/>
      <c r="L983" s="108"/>
      <c r="M983" s="128"/>
      <c r="N983" s="128"/>
      <c r="O983" s="129"/>
    </row>
    <row r="984" spans="1:15" x14ac:dyDescent="0.25">
      <c r="A984" s="108"/>
      <c r="B984" s="108"/>
      <c r="C984" s="108"/>
      <c r="D984" s="108"/>
      <c r="E984" s="108"/>
      <c r="F984" s="108"/>
      <c r="G984" s="108"/>
      <c r="H984" s="7"/>
      <c r="I984" s="7"/>
      <c r="J984" s="108"/>
      <c r="K984" s="108"/>
      <c r="L984" s="108"/>
      <c r="M984" s="128"/>
      <c r="N984" s="128"/>
      <c r="O984" s="129"/>
    </row>
    <row r="985" spans="1:15" x14ac:dyDescent="0.25">
      <c r="A985" s="108"/>
      <c r="B985" s="108"/>
      <c r="C985" s="108"/>
      <c r="D985" s="108"/>
      <c r="E985" s="108"/>
      <c r="F985" s="108"/>
      <c r="G985" s="108"/>
      <c r="H985" s="7"/>
      <c r="I985" s="7"/>
      <c r="J985" s="108"/>
      <c r="K985" s="108"/>
      <c r="L985" s="108"/>
      <c r="M985" s="128"/>
      <c r="N985" s="128"/>
      <c r="O985" s="129"/>
    </row>
    <row r="986" spans="1:15" x14ac:dyDescent="0.25">
      <c r="A986" s="108"/>
      <c r="B986" s="108"/>
      <c r="C986" s="108"/>
      <c r="D986" s="108"/>
      <c r="E986" s="108"/>
      <c r="F986" s="108"/>
      <c r="G986" s="108"/>
      <c r="H986" s="7"/>
      <c r="I986" s="7"/>
      <c r="J986" s="108"/>
      <c r="K986" s="108"/>
      <c r="L986" s="108"/>
      <c r="M986" s="128"/>
      <c r="N986" s="128"/>
      <c r="O986" s="129"/>
    </row>
    <row r="987" spans="1:15" x14ac:dyDescent="0.25">
      <c r="A987" s="108"/>
      <c r="B987" s="108"/>
      <c r="C987" s="108"/>
      <c r="D987" s="108"/>
      <c r="E987" s="108"/>
      <c r="F987" s="108"/>
      <c r="G987" s="108"/>
      <c r="H987" s="7"/>
      <c r="I987" s="7"/>
      <c r="J987" s="108"/>
      <c r="K987" s="108"/>
      <c r="L987" s="108"/>
      <c r="M987" s="128"/>
      <c r="N987" s="128"/>
      <c r="O987" s="129"/>
    </row>
    <row r="988" spans="1:15" x14ac:dyDescent="0.25">
      <c r="A988" s="108"/>
      <c r="B988" s="108"/>
      <c r="C988" s="108"/>
      <c r="D988" s="108"/>
      <c r="E988" s="108"/>
      <c r="F988" s="108"/>
      <c r="G988" s="108"/>
      <c r="H988" s="7"/>
      <c r="I988" s="7"/>
      <c r="J988" s="108"/>
      <c r="K988" s="108"/>
      <c r="L988" s="108"/>
      <c r="M988" s="128"/>
      <c r="N988" s="128"/>
      <c r="O988" s="129"/>
    </row>
    <row r="989" spans="1:15" x14ac:dyDescent="0.25">
      <c r="A989" s="108"/>
      <c r="B989" s="108"/>
      <c r="C989" s="108"/>
      <c r="D989" s="108"/>
      <c r="E989" s="108"/>
      <c r="F989" s="108"/>
      <c r="G989" s="108"/>
      <c r="H989" s="7"/>
      <c r="I989" s="7"/>
      <c r="J989" s="108"/>
      <c r="K989" s="108"/>
      <c r="L989" s="108"/>
      <c r="M989" s="128"/>
      <c r="N989" s="128"/>
      <c r="O989" s="129"/>
    </row>
    <row r="990" spans="1:15" x14ac:dyDescent="0.25">
      <c r="A990" s="108"/>
      <c r="B990" s="108"/>
      <c r="C990" s="108"/>
      <c r="D990" s="108"/>
      <c r="E990" s="108"/>
      <c r="F990" s="108"/>
      <c r="G990" s="108"/>
      <c r="H990" s="7"/>
      <c r="I990" s="7"/>
      <c r="J990" s="108"/>
      <c r="K990" s="108"/>
      <c r="L990" s="108"/>
      <c r="M990" s="128"/>
      <c r="N990" s="128"/>
      <c r="O990" s="129"/>
    </row>
    <row r="991" spans="1:15" x14ac:dyDescent="0.25">
      <c r="A991" s="108"/>
      <c r="B991" s="108"/>
      <c r="C991" s="108"/>
      <c r="D991" s="108"/>
      <c r="E991" s="108"/>
      <c r="F991" s="108"/>
      <c r="G991" s="108"/>
      <c r="H991" s="7"/>
      <c r="I991" s="7"/>
      <c r="J991" s="108"/>
      <c r="K991" s="108"/>
      <c r="L991" s="108"/>
      <c r="M991" s="128"/>
      <c r="N991" s="128"/>
      <c r="O991" s="129"/>
    </row>
    <row r="992" spans="1:15" x14ac:dyDescent="0.25">
      <c r="A992" s="108"/>
      <c r="B992" s="108"/>
      <c r="C992" s="108"/>
      <c r="D992" s="108"/>
      <c r="E992" s="108"/>
      <c r="F992" s="108"/>
      <c r="G992" s="108"/>
      <c r="H992" s="7"/>
      <c r="I992" s="7"/>
      <c r="J992" s="108"/>
      <c r="K992" s="108"/>
      <c r="L992" s="108"/>
      <c r="M992" s="128"/>
      <c r="N992" s="128"/>
      <c r="O992" s="129"/>
    </row>
    <row r="993" spans="1:15" x14ac:dyDescent="0.25">
      <c r="A993" s="108"/>
      <c r="B993" s="108"/>
      <c r="C993" s="108"/>
      <c r="D993" s="108"/>
      <c r="E993" s="108"/>
      <c r="F993" s="108"/>
      <c r="G993" s="108"/>
      <c r="H993" s="7"/>
      <c r="I993" s="7"/>
      <c r="J993" s="108"/>
      <c r="K993" s="108"/>
      <c r="L993" s="108"/>
      <c r="M993" s="128"/>
      <c r="N993" s="128"/>
      <c r="O993" s="129"/>
    </row>
    <row r="994" spans="1:15" x14ac:dyDescent="0.25">
      <c r="A994" s="108"/>
      <c r="B994" s="108"/>
      <c r="C994" s="108"/>
      <c r="D994" s="108"/>
      <c r="E994" s="108"/>
      <c r="F994" s="108"/>
      <c r="G994" s="108"/>
      <c r="H994" s="7"/>
      <c r="I994" s="7"/>
      <c r="J994" s="108"/>
      <c r="K994" s="108"/>
      <c r="L994" s="108"/>
      <c r="M994" s="128"/>
      <c r="N994" s="128"/>
      <c r="O994" s="129"/>
    </row>
    <row r="995" spans="1:15" x14ac:dyDescent="0.25">
      <c r="A995" s="108"/>
      <c r="B995" s="108"/>
      <c r="C995" s="108"/>
      <c r="D995" s="108"/>
      <c r="E995" s="108"/>
      <c r="F995" s="108"/>
      <c r="G995" s="108"/>
      <c r="H995" s="7"/>
      <c r="I995" s="7"/>
      <c r="J995" s="108"/>
      <c r="K995" s="108"/>
      <c r="L995" s="108"/>
      <c r="M995" s="128"/>
      <c r="N995" s="128"/>
      <c r="O995" s="129"/>
    </row>
    <row r="996" spans="1:15" x14ac:dyDescent="0.25">
      <c r="A996" s="108"/>
      <c r="B996" s="108"/>
      <c r="C996" s="108"/>
      <c r="D996" s="108"/>
      <c r="E996" s="108"/>
      <c r="F996" s="108"/>
      <c r="G996" s="108"/>
      <c r="H996" s="7"/>
      <c r="I996" s="7"/>
      <c r="J996" s="108"/>
      <c r="K996" s="108"/>
      <c r="L996" s="108"/>
      <c r="M996" s="128"/>
      <c r="N996" s="128"/>
      <c r="O996" s="129"/>
    </row>
    <row r="997" spans="1:15" x14ac:dyDescent="0.25">
      <c r="A997" s="108"/>
      <c r="B997" s="108"/>
      <c r="C997" s="108"/>
      <c r="D997" s="108"/>
      <c r="E997" s="108"/>
      <c r="F997" s="108"/>
      <c r="G997" s="108"/>
      <c r="H997" s="7"/>
      <c r="I997" s="7"/>
      <c r="J997" s="108"/>
      <c r="K997" s="108"/>
      <c r="L997" s="108"/>
      <c r="M997" s="128"/>
      <c r="N997" s="128"/>
      <c r="O997" s="129"/>
    </row>
    <row r="998" spans="1:15" x14ac:dyDescent="0.25">
      <c r="A998" s="108"/>
      <c r="B998" s="108"/>
      <c r="C998" s="108"/>
      <c r="D998" s="108"/>
      <c r="E998" s="108"/>
      <c r="F998" s="108"/>
      <c r="G998" s="108"/>
      <c r="H998" s="7"/>
      <c r="I998" s="7"/>
      <c r="J998" s="108"/>
      <c r="K998" s="108"/>
      <c r="L998" s="108"/>
      <c r="M998" s="128"/>
      <c r="N998" s="128"/>
      <c r="O998" s="129"/>
    </row>
    <row r="999" spans="1:15" x14ac:dyDescent="0.25">
      <c r="A999" s="108"/>
      <c r="B999" s="108"/>
      <c r="C999" s="108"/>
      <c r="D999" s="108"/>
      <c r="E999" s="108"/>
      <c r="F999" s="108"/>
      <c r="G999" s="108"/>
      <c r="H999" s="7"/>
      <c r="I999" s="7"/>
      <c r="J999" s="108"/>
      <c r="K999" s="108"/>
      <c r="L999" s="108"/>
      <c r="M999" s="128"/>
      <c r="N999" s="128"/>
      <c r="O999" s="129"/>
    </row>
    <row r="1000" spans="1:15" x14ac:dyDescent="0.25">
      <c r="A1000" s="108"/>
      <c r="B1000" s="108"/>
      <c r="C1000" s="108"/>
      <c r="D1000" s="108"/>
      <c r="E1000" s="108"/>
      <c r="F1000" s="108"/>
      <c r="G1000" s="108"/>
      <c r="H1000" s="7"/>
      <c r="I1000" s="7"/>
      <c r="J1000" s="108"/>
      <c r="K1000" s="108"/>
      <c r="L1000" s="108"/>
      <c r="M1000" s="128"/>
      <c r="N1000" s="128"/>
      <c r="O1000" s="129"/>
    </row>
    <row r="1001" spans="1:15" x14ac:dyDescent="0.25">
      <c r="A1001" s="108"/>
      <c r="B1001" s="108"/>
      <c r="C1001" s="108"/>
      <c r="D1001" s="108"/>
      <c r="E1001" s="108"/>
      <c r="F1001" s="108"/>
      <c r="G1001" s="108"/>
      <c r="H1001" s="7"/>
      <c r="I1001" s="7"/>
      <c r="J1001" s="108"/>
      <c r="K1001" s="108"/>
      <c r="L1001" s="108"/>
      <c r="M1001" s="128"/>
      <c r="N1001" s="128"/>
      <c r="O1001" s="129"/>
    </row>
    <row r="1002" spans="1:15" x14ac:dyDescent="0.25">
      <c r="A1002" s="108"/>
      <c r="B1002" s="108"/>
      <c r="C1002" s="108"/>
      <c r="D1002" s="108"/>
      <c r="E1002" s="108"/>
      <c r="F1002" s="108"/>
      <c r="G1002" s="108"/>
      <c r="H1002" s="7"/>
      <c r="I1002" s="7"/>
      <c r="J1002" s="108"/>
      <c r="K1002" s="108"/>
      <c r="L1002" s="108"/>
      <c r="M1002" s="128"/>
      <c r="N1002" s="128"/>
      <c r="O1002" s="129"/>
    </row>
    <row r="1003" spans="1:15" x14ac:dyDescent="0.25">
      <c r="A1003" s="108"/>
      <c r="B1003" s="108"/>
      <c r="C1003" s="108"/>
      <c r="D1003" s="108"/>
      <c r="E1003" s="108"/>
      <c r="F1003" s="108"/>
      <c r="G1003" s="108"/>
      <c r="H1003" s="7"/>
      <c r="I1003" s="7"/>
      <c r="J1003" s="108"/>
      <c r="K1003" s="108"/>
      <c r="L1003" s="108"/>
      <c r="M1003" s="128"/>
      <c r="N1003" s="128"/>
      <c r="O1003" s="129"/>
    </row>
    <row r="1004" spans="1:15" x14ac:dyDescent="0.25">
      <c r="A1004" s="108"/>
      <c r="B1004" s="108"/>
      <c r="C1004" s="108"/>
      <c r="D1004" s="108"/>
      <c r="E1004" s="108"/>
      <c r="F1004" s="108"/>
      <c r="G1004" s="108"/>
      <c r="H1004" s="7"/>
      <c r="I1004" s="7"/>
      <c r="J1004" s="108"/>
      <c r="K1004" s="108"/>
      <c r="L1004" s="108"/>
      <c r="M1004" s="128"/>
      <c r="N1004" s="128"/>
      <c r="O1004" s="129"/>
    </row>
    <row r="1005" spans="1:15" x14ac:dyDescent="0.25">
      <c r="A1005" s="108"/>
      <c r="B1005" s="108"/>
      <c r="C1005" s="108"/>
      <c r="D1005" s="108"/>
      <c r="E1005" s="108"/>
      <c r="F1005" s="108"/>
      <c r="G1005" s="108"/>
      <c r="H1005" s="7"/>
      <c r="I1005" s="7"/>
      <c r="J1005" s="108"/>
      <c r="K1005" s="108"/>
      <c r="L1005" s="108"/>
      <c r="M1005" s="128"/>
      <c r="N1005" s="128"/>
      <c r="O1005" s="129"/>
    </row>
    <row r="1006" spans="1:15" x14ac:dyDescent="0.25">
      <c r="A1006" s="108"/>
      <c r="B1006" s="108"/>
      <c r="C1006" s="108"/>
      <c r="D1006" s="108"/>
      <c r="E1006" s="108"/>
      <c r="F1006" s="108"/>
      <c r="G1006" s="108"/>
      <c r="H1006" s="7"/>
      <c r="I1006" s="7"/>
      <c r="J1006" s="108"/>
      <c r="K1006" s="108"/>
      <c r="L1006" s="108"/>
      <c r="M1006" s="128"/>
      <c r="N1006" s="128"/>
      <c r="O1006" s="129"/>
    </row>
    <row r="1007" spans="1:15" x14ac:dyDescent="0.25">
      <c r="A1007" s="108"/>
      <c r="B1007" s="108"/>
      <c r="C1007" s="108"/>
      <c r="D1007" s="108"/>
      <c r="E1007" s="108"/>
      <c r="F1007" s="108"/>
      <c r="G1007" s="108"/>
      <c r="H1007" s="7"/>
      <c r="I1007" s="7"/>
      <c r="J1007" s="108"/>
      <c r="K1007" s="108"/>
      <c r="L1007" s="108"/>
      <c r="M1007" s="128"/>
      <c r="N1007" s="128"/>
      <c r="O1007" s="129"/>
    </row>
    <row r="1008" spans="1:15" x14ac:dyDescent="0.25">
      <c r="A1008" s="108"/>
      <c r="B1008" s="108"/>
      <c r="C1008" s="108"/>
      <c r="D1008" s="108"/>
      <c r="E1008" s="108"/>
      <c r="F1008" s="108"/>
      <c r="G1008" s="108"/>
      <c r="H1008" s="7"/>
      <c r="I1008" s="7"/>
      <c r="J1008" s="108"/>
      <c r="K1008" s="108"/>
      <c r="L1008" s="108"/>
      <c r="M1008" s="128"/>
      <c r="N1008" s="128"/>
      <c r="O1008" s="129"/>
    </row>
    <row r="1009" spans="1:15" x14ac:dyDescent="0.25">
      <c r="A1009" s="108"/>
      <c r="B1009" s="108"/>
      <c r="C1009" s="108"/>
      <c r="D1009" s="108"/>
      <c r="E1009" s="108"/>
      <c r="F1009" s="108"/>
      <c r="G1009" s="108"/>
      <c r="H1009" s="7"/>
      <c r="I1009" s="7"/>
      <c r="J1009" s="108"/>
      <c r="K1009" s="108"/>
      <c r="L1009" s="108"/>
      <c r="M1009" s="128"/>
      <c r="N1009" s="128"/>
      <c r="O1009" s="129"/>
    </row>
    <row r="1010" spans="1:15" x14ac:dyDescent="0.25">
      <c r="A1010" s="108"/>
      <c r="B1010" s="108"/>
      <c r="C1010" s="108"/>
      <c r="D1010" s="108"/>
      <c r="E1010" s="108"/>
      <c r="F1010" s="108"/>
      <c r="G1010" s="108"/>
      <c r="H1010" s="7"/>
      <c r="I1010" s="7"/>
      <c r="J1010" s="108"/>
      <c r="K1010" s="108"/>
      <c r="L1010" s="108"/>
      <c r="M1010" s="128"/>
      <c r="N1010" s="128"/>
      <c r="O1010" s="129"/>
    </row>
    <row r="1011" spans="1:15" x14ac:dyDescent="0.25">
      <c r="A1011" s="108"/>
      <c r="B1011" s="108"/>
      <c r="C1011" s="108"/>
      <c r="D1011" s="108"/>
      <c r="E1011" s="108"/>
      <c r="F1011" s="108"/>
      <c r="G1011" s="108"/>
      <c r="H1011" s="7"/>
      <c r="I1011" s="7"/>
      <c r="J1011" s="108"/>
      <c r="K1011" s="108"/>
      <c r="L1011" s="108"/>
      <c r="M1011" s="128"/>
      <c r="N1011" s="128"/>
      <c r="O1011" s="129"/>
    </row>
    <row r="1012" spans="1:15" x14ac:dyDescent="0.25">
      <c r="A1012" s="108"/>
      <c r="B1012" s="108"/>
      <c r="C1012" s="108"/>
      <c r="D1012" s="108"/>
      <c r="E1012" s="108"/>
      <c r="F1012" s="108"/>
      <c r="G1012" s="108"/>
      <c r="H1012" s="7"/>
      <c r="I1012" s="7"/>
      <c r="J1012" s="108"/>
      <c r="K1012" s="108"/>
      <c r="L1012" s="108"/>
      <c r="M1012" s="128"/>
      <c r="N1012" s="128"/>
      <c r="O1012" s="129"/>
    </row>
    <row r="1013" spans="1:15" x14ac:dyDescent="0.25">
      <c r="A1013" s="108"/>
      <c r="B1013" s="108"/>
      <c r="C1013" s="108"/>
      <c r="D1013" s="108"/>
      <c r="E1013" s="108"/>
      <c r="F1013" s="108"/>
      <c r="G1013" s="108"/>
      <c r="H1013" s="7"/>
      <c r="I1013" s="7"/>
      <c r="J1013" s="108"/>
      <c r="K1013" s="108"/>
      <c r="L1013" s="108"/>
      <c r="M1013" s="128"/>
      <c r="N1013" s="128"/>
      <c r="O1013" s="129"/>
    </row>
    <row r="1014" spans="1:15" x14ac:dyDescent="0.25">
      <c r="A1014" s="108"/>
      <c r="B1014" s="108"/>
      <c r="C1014" s="108"/>
      <c r="D1014" s="108"/>
      <c r="E1014" s="108"/>
      <c r="F1014" s="108"/>
      <c r="G1014" s="108"/>
      <c r="H1014" s="7"/>
      <c r="I1014" s="7"/>
      <c r="J1014" s="108"/>
      <c r="K1014" s="108"/>
      <c r="L1014" s="108"/>
      <c r="M1014" s="128"/>
      <c r="N1014" s="128"/>
      <c r="O1014" s="129"/>
    </row>
    <row r="1015" spans="1:15" x14ac:dyDescent="0.25">
      <c r="A1015" s="108"/>
      <c r="B1015" s="108"/>
      <c r="C1015" s="108"/>
      <c r="D1015" s="108"/>
      <c r="E1015" s="108"/>
      <c r="F1015" s="108"/>
      <c r="G1015" s="108"/>
      <c r="H1015" s="7"/>
      <c r="I1015" s="7"/>
      <c r="J1015" s="108"/>
      <c r="K1015" s="108"/>
      <c r="L1015" s="108"/>
      <c r="M1015" s="128"/>
      <c r="N1015" s="128"/>
      <c r="O1015" s="129"/>
    </row>
    <row r="1016" spans="1:15" x14ac:dyDescent="0.25">
      <c r="A1016" s="108"/>
      <c r="B1016" s="108"/>
      <c r="C1016" s="108"/>
      <c r="D1016" s="108"/>
      <c r="E1016" s="108"/>
      <c r="F1016" s="108"/>
      <c r="G1016" s="108"/>
      <c r="H1016" s="7"/>
      <c r="I1016" s="7"/>
      <c r="J1016" s="108"/>
      <c r="K1016" s="108"/>
      <c r="L1016" s="108"/>
      <c r="M1016" s="128"/>
      <c r="N1016" s="128"/>
      <c r="O1016" s="129"/>
    </row>
    <row r="1017" spans="1:15" x14ac:dyDescent="0.25">
      <c r="A1017" s="108"/>
      <c r="B1017" s="108"/>
      <c r="C1017" s="108"/>
      <c r="D1017" s="108"/>
      <c r="E1017" s="108"/>
      <c r="F1017" s="108"/>
      <c r="G1017" s="108"/>
      <c r="H1017" s="7"/>
      <c r="I1017" s="7"/>
      <c r="J1017" s="108"/>
      <c r="K1017" s="108"/>
      <c r="L1017" s="108"/>
      <c r="M1017" s="128"/>
      <c r="N1017" s="128"/>
      <c r="O1017" s="129"/>
    </row>
    <row r="1018" spans="1:15" x14ac:dyDescent="0.25">
      <c r="A1018" s="108"/>
      <c r="B1018" s="108"/>
      <c r="C1018" s="108"/>
      <c r="D1018" s="108"/>
      <c r="E1018" s="108"/>
      <c r="F1018" s="108"/>
      <c r="G1018" s="108"/>
      <c r="H1018" s="7"/>
      <c r="I1018" s="7"/>
      <c r="J1018" s="108"/>
      <c r="K1018" s="108"/>
      <c r="L1018" s="108"/>
      <c r="M1018" s="128"/>
      <c r="N1018" s="128"/>
      <c r="O1018" s="129"/>
    </row>
    <row r="1019" spans="1:15" x14ac:dyDescent="0.25">
      <c r="A1019" s="108"/>
      <c r="B1019" s="108"/>
      <c r="C1019" s="108"/>
      <c r="D1019" s="108"/>
      <c r="E1019" s="108"/>
      <c r="F1019" s="108"/>
      <c r="G1019" s="108"/>
      <c r="H1019" s="7"/>
      <c r="I1019" s="7"/>
      <c r="J1019" s="108"/>
      <c r="K1019" s="108"/>
      <c r="L1019" s="108"/>
      <c r="M1019" s="128"/>
      <c r="N1019" s="128"/>
      <c r="O1019" s="129"/>
    </row>
    <row r="1020" spans="1:15" x14ac:dyDescent="0.25">
      <c r="A1020" s="108"/>
      <c r="B1020" s="108"/>
      <c r="C1020" s="108"/>
      <c r="D1020" s="108"/>
      <c r="E1020" s="108"/>
      <c r="F1020" s="108"/>
      <c r="G1020" s="108"/>
      <c r="H1020" s="7"/>
      <c r="I1020" s="7"/>
      <c r="J1020" s="108"/>
      <c r="K1020" s="108"/>
      <c r="L1020" s="108"/>
      <c r="M1020" s="128"/>
      <c r="N1020" s="128"/>
      <c r="O1020" s="129"/>
    </row>
    <row r="1021" spans="1:15" x14ac:dyDescent="0.25">
      <c r="A1021" s="108"/>
      <c r="B1021" s="108"/>
      <c r="C1021" s="108"/>
      <c r="D1021" s="108"/>
      <c r="E1021" s="108"/>
      <c r="F1021" s="108"/>
      <c r="G1021" s="108"/>
      <c r="H1021" s="7"/>
      <c r="I1021" s="7"/>
      <c r="J1021" s="108"/>
      <c r="K1021" s="108"/>
      <c r="L1021" s="108"/>
      <c r="M1021" s="128"/>
      <c r="N1021" s="128"/>
      <c r="O1021" s="129"/>
    </row>
    <row r="1022" spans="1:15" x14ac:dyDescent="0.25">
      <c r="A1022" s="108"/>
      <c r="B1022" s="108"/>
      <c r="C1022" s="108"/>
      <c r="D1022" s="108"/>
      <c r="E1022" s="108"/>
      <c r="F1022" s="108"/>
      <c r="G1022" s="108"/>
      <c r="H1022" s="7"/>
      <c r="I1022" s="7"/>
      <c r="J1022" s="108"/>
      <c r="K1022" s="108"/>
      <c r="L1022" s="108"/>
      <c r="M1022" s="128"/>
      <c r="N1022" s="128"/>
      <c r="O1022" s="129"/>
    </row>
    <row r="1023" spans="1:15" x14ac:dyDescent="0.25">
      <c r="A1023" s="108"/>
      <c r="B1023" s="108"/>
      <c r="C1023" s="108"/>
      <c r="D1023" s="108"/>
      <c r="E1023" s="108"/>
      <c r="F1023" s="108"/>
      <c r="G1023" s="108"/>
      <c r="H1023" s="7"/>
      <c r="I1023" s="7"/>
      <c r="J1023" s="108"/>
      <c r="K1023" s="108"/>
      <c r="L1023" s="108"/>
      <c r="M1023" s="128"/>
      <c r="N1023" s="128"/>
      <c r="O1023" s="129"/>
    </row>
    <row r="1024" spans="1:15" x14ac:dyDescent="0.25">
      <c r="A1024" s="108"/>
      <c r="B1024" s="108"/>
      <c r="C1024" s="108"/>
      <c r="D1024" s="108"/>
      <c r="E1024" s="108"/>
      <c r="F1024" s="108"/>
      <c r="G1024" s="108"/>
      <c r="H1024" s="7"/>
      <c r="I1024" s="7"/>
      <c r="J1024" s="108"/>
      <c r="K1024" s="108"/>
      <c r="L1024" s="108"/>
      <c r="M1024" s="128"/>
      <c r="N1024" s="128"/>
      <c r="O1024" s="129"/>
    </row>
    <row r="1025" spans="1:15" x14ac:dyDescent="0.25">
      <c r="A1025" s="108"/>
      <c r="B1025" s="108"/>
      <c r="C1025" s="108"/>
      <c r="D1025" s="108"/>
      <c r="E1025" s="108"/>
      <c r="F1025" s="108"/>
      <c r="G1025" s="108"/>
      <c r="H1025" s="7"/>
      <c r="I1025" s="7"/>
      <c r="J1025" s="108"/>
      <c r="K1025" s="108"/>
      <c r="L1025" s="108"/>
      <c r="M1025" s="128"/>
      <c r="N1025" s="128"/>
      <c r="O1025" s="129"/>
    </row>
    <row r="1026" spans="1:15" x14ac:dyDescent="0.25">
      <c r="A1026" s="108"/>
      <c r="B1026" s="108"/>
      <c r="C1026" s="108"/>
      <c r="D1026" s="108"/>
      <c r="E1026" s="108"/>
      <c r="F1026" s="108"/>
      <c r="G1026" s="108"/>
      <c r="H1026" s="7"/>
      <c r="I1026" s="7"/>
      <c r="J1026" s="108"/>
      <c r="K1026" s="108"/>
      <c r="L1026" s="108"/>
      <c r="M1026" s="128"/>
      <c r="N1026" s="128"/>
      <c r="O1026" s="129"/>
    </row>
    <row r="1027" spans="1:15" x14ac:dyDescent="0.25">
      <c r="A1027" s="108"/>
      <c r="B1027" s="108"/>
      <c r="C1027" s="108"/>
      <c r="D1027" s="108"/>
      <c r="E1027" s="108"/>
      <c r="F1027" s="108"/>
      <c r="G1027" s="108"/>
      <c r="H1027" s="7"/>
      <c r="I1027" s="7"/>
      <c r="J1027" s="108"/>
      <c r="K1027" s="108"/>
      <c r="L1027" s="108"/>
      <c r="M1027" s="128"/>
      <c r="N1027" s="128"/>
      <c r="O1027" s="129"/>
    </row>
    <row r="1028" spans="1:15" x14ac:dyDescent="0.25">
      <c r="A1028" s="108"/>
      <c r="B1028" s="108"/>
      <c r="C1028" s="108"/>
      <c r="D1028" s="108"/>
      <c r="E1028" s="108"/>
      <c r="F1028" s="108"/>
      <c r="G1028" s="108"/>
      <c r="H1028" s="7"/>
      <c r="I1028" s="7"/>
      <c r="J1028" s="108"/>
      <c r="K1028" s="108"/>
      <c r="L1028" s="108"/>
      <c r="M1028" s="128"/>
      <c r="N1028" s="128"/>
      <c r="O1028" s="129"/>
    </row>
    <row r="1029" spans="1:15" x14ac:dyDescent="0.25">
      <c r="A1029" s="108"/>
      <c r="B1029" s="108"/>
      <c r="C1029" s="108"/>
      <c r="D1029" s="108"/>
      <c r="E1029" s="108"/>
      <c r="F1029" s="108"/>
      <c r="G1029" s="108"/>
      <c r="H1029" s="7"/>
      <c r="I1029" s="7"/>
      <c r="J1029" s="108"/>
      <c r="K1029" s="108"/>
      <c r="L1029" s="108"/>
      <c r="M1029" s="128"/>
      <c r="N1029" s="128"/>
      <c r="O1029" s="129"/>
    </row>
    <row r="1030" spans="1:15" x14ac:dyDescent="0.25">
      <c r="A1030" s="108"/>
      <c r="B1030" s="108"/>
      <c r="C1030" s="108"/>
      <c r="D1030" s="108"/>
      <c r="E1030" s="108"/>
      <c r="F1030" s="108"/>
      <c r="G1030" s="108"/>
      <c r="H1030" s="7"/>
      <c r="I1030" s="7"/>
      <c r="J1030" s="108"/>
      <c r="K1030" s="108"/>
      <c r="L1030" s="108"/>
      <c r="M1030" s="128"/>
      <c r="N1030" s="128"/>
      <c r="O1030" s="129"/>
    </row>
    <row r="1031" spans="1:15" x14ac:dyDescent="0.25">
      <c r="A1031" s="108"/>
      <c r="B1031" s="108"/>
      <c r="C1031" s="108"/>
      <c r="D1031" s="108"/>
      <c r="E1031" s="108"/>
      <c r="F1031" s="108"/>
      <c r="G1031" s="108"/>
      <c r="H1031" s="7"/>
      <c r="I1031" s="7"/>
      <c r="J1031" s="108"/>
      <c r="K1031" s="108"/>
      <c r="L1031" s="108"/>
      <c r="M1031" s="128"/>
      <c r="N1031" s="128"/>
      <c r="O1031" s="129"/>
    </row>
    <row r="1032" spans="1:15" x14ac:dyDescent="0.25">
      <c r="A1032" s="108"/>
      <c r="B1032" s="108"/>
      <c r="C1032" s="108"/>
      <c r="D1032" s="108"/>
      <c r="E1032" s="108"/>
      <c r="F1032" s="108"/>
      <c r="G1032" s="108"/>
      <c r="H1032" s="7"/>
      <c r="I1032" s="7"/>
      <c r="J1032" s="108"/>
      <c r="K1032" s="108"/>
      <c r="L1032" s="108"/>
      <c r="M1032" s="128"/>
      <c r="N1032" s="128"/>
      <c r="O1032" s="129"/>
    </row>
    <row r="1033" spans="1:15" x14ac:dyDescent="0.25">
      <c r="A1033" s="108"/>
      <c r="B1033" s="108"/>
      <c r="C1033" s="108"/>
      <c r="D1033" s="108"/>
      <c r="E1033" s="108"/>
      <c r="F1033" s="108"/>
      <c r="G1033" s="108"/>
      <c r="H1033" s="7"/>
      <c r="I1033" s="7"/>
      <c r="J1033" s="108"/>
      <c r="K1033" s="108"/>
      <c r="L1033" s="108"/>
      <c r="M1033" s="128"/>
      <c r="N1033" s="128"/>
      <c r="O1033" s="129"/>
    </row>
    <row r="1034" spans="1:15" x14ac:dyDescent="0.25">
      <c r="A1034" s="108"/>
      <c r="B1034" s="108"/>
      <c r="C1034" s="108"/>
      <c r="D1034" s="108"/>
      <c r="E1034" s="108"/>
      <c r="F1034" s="108"/>
      <c r="G1034" s="108"/>
      <c r="H1034" s="7"/>
      <c r="I1034" s="7"/>
      <c r="J1034" s="108"/>
      <c r="K1034" s="108"/>
      <c r="L1034" s="108"/>
      <c r="M1034" s="128"/>
      <c r="N1034" s="128"/>
      <c r="O1034" s="129"/>
    </row>
    <row r="1035" spans="1:15" x14ac:dyDescent="0.25">
      <c r="A1035" s="108"/>
      <c r="B1035" s="108"/>
      <c r="C1035" s="108"/>
      <c r="D1035" s="108"/>
      <c r="E1035" s="108"/>
      <c r="F1035" s="108"/>
      <c r="G1035" s="108"/>
      <c r="H1035" s="7"/>
      <c r="I1035" s="7"/>
      <c r="J1035" s="108"/>
      <c r="K1035" s="108"/>
      <c r="L1035" s="108"/>
      <c r="M1035" s="128"/>
      <c r="N1035" s="128"/>
      <c r="O1035" s="129"/>
    </row>
    <row r="1036" spans="1:15" x14ac:dyDescent="0.25">
      <c r="A1036" s="108"/>
      <c r="B1036" s="108"/>
      <c r="C1036" s="108"/>
      <c r="D1036" s="108"/>
      <c r="E1036" s="108"/>
      <c r="F1036" s="108"/>
      <c r="G1036" s="108"/>
      <c r="H1036" s="7"/>
      <c r="I1036" s="7"/>
      <c r="J1036" s="108"/>
      <c r="K1036" s="108"/>
      <c r="L1036" s="108"/>
      <c r="M1036" s="128"/>
      <c r="N1036" s="128"/>
      <c r="O1036" s="129"/>
    </row>
    <row r="1037" spans="1:15" x14ac:dyDescent="0.25">
      <c r="A1037" s="108"/>
      <c r="B1037" s="108"/>
      <c r="C1037" s="108"/>
      <c r="D1037" s="108"/>
      <c r="E1037" s="108"/>
      <c r="F1037" s="108"/>
      <c r="G1037" s="108"/>
      <c r="H1037" s="7"/>
      <c r="I1037" s="7"/>
      <c r="J1037" s="108"/>
      <c r="K1037" s="108"/>
      <c r="L1037" s="108"/>
      <c r="M1037" s="128"/>
      <c r="N1037" s="128"/>
      <c r="O1037" s="129"/>
    </row>
    <row r="1038" spans="1:15" x14ac:dyDescent="0.25">
      <c r="A1038" s="108"/>
      <c r="B1038" s="108"/>
      <c r="C1038" s="108"/>
      <c r="D1038" s="108"/>
      <c r="E1038" s="108"/>
      <c r="F1038" s="108"/>
      <c r="G1038" s="108"/>
      <c r="H1038" s="7"/>
      <c r="I1038" s="7"/>
      <c r="J1038" s="108"/>
      <c r="K1038" s="108"/>
      <c r="L1038" s="108"/>
      <c r="M1038" s="128"/>
      <c r="N1038" s="128"/>
      <c r="O1038" s="129"/>
    </row>
    <row r="1039" spans="1:15" x14ac:dyDescent="0.25">
      <c r="A1039" s="108"/>
      <c r="B1039" s="108"/>
      <c r="C1039" s="108"/>
      <c r="D1039" s="108"/>
      <c r="E1039" s="108"/>
      <c r="F1039" s="108"/>
      <c r="G1039" s="108"/>
      <c r="H1039" s="7"/>
      <c r="I1039" s="7"/>
      <c r="J1039" s="108"/>
      <c r="K1039" s="108"/>
      <c r="L1039" s="108"/>
      <c r="M1039" s="128"/>
      <c r="N1039" s="128"/>
      <c r="O1039" s="129"/>
    </row>
    <row r="1040" spans="1:15" x14ac:dyDescent="0.25">
      <c r="A1040" s="108"/>
      <c r="B1040" s="108"/>
      <c r="C1040" s="108"/>
      <c r="D1040" s="108"/>
      <c r="E1040" s="108"/>
      <c r="F1040" s="108"/>
      <c r="G1040" s="108"/>
      <c r="H1040" s="7"/>
      <c r="I1040" s="7"/>
      <c r="J1040" s="108"/>
      <c r="K1040" s="108"/>
      <c r="L1040" s="108"/>
      <c r="M1040" s="128"/>
      <c r="N1040" s="128"/>
      <c r="O1040" s="129"/>
    </row>
    <row r="1041" spans="1:15" x14ac:dyDescent="0.25">
      <c r="A1041" s="108"/>
      <c r="B1041" s="108"/>
      <c r="C1041" s="108"/>
      <c r="D1041" s="108"/>
      <c r="E1041" s="108"/>
      <c r="F1041" s="108"/>
      <c r="G1041" s="108"/>
      <c r="H1041" s="7"/>
      <c r="I1041" s="7"/>
      <c r="J1041" s="108"/>
      <c r="K1041" s="108"/>
      <c r="L1041" s="108"/>
      <c r="M1041" s="128"/>
      <c r="N1041" s="128"/>
      <c r="O1041" s="129"/>
    </row>
    <row r="1042" spans="1:15" x14ac:dyDescent="0.25">
      <c r="A1042" s="108"/>
      <c r="B1042" s="108"/>
      <c r="C1042" s="108"/>
      <c r="D1042" s="108"/>
      <c r="E1042" s="108"/>
      <c r="F1042" s="108"/>
      <c r="G1042" s="108"/>
      <c r="H1042" s="7"/>
      <c r="I1042" s="7"/>
      <c r="J1042" s="108"/>
      <c r="K1042" s="108"/>
      <c r="L1042" s="108"/>
      <c r="M1042" s="128"/>
      <c r="N1042" s="128"/>
      <c r="O1042" s="129"/>
    </row>
    <row r="1043" spans="1:15" x14ac:dyDescent="0.25">
      <c r="A1043" s="108"/>
      <c r="B1043" s="108"/>
      <c r="C1043" s="108"/>
      <c r="D1043" s="108"/>
      <c r="E1043" s="108"/>
      <c r="F1043" s="108"/>
      <c r="G1043" s="108"/>
      <c r="H1043" s="7"/>
      <c r="I1043" s="7"/>
      <c r="J1043" s="108"/>
      <c r="K1043" s="108"/>
      <c r="L1043" s="108"/>
      <c r="M1043" s="128"/>
      <c r="N1043" s="128"/>
      <c r="O1043" s="129"/>
    </row>
    <row r="1044" spans="1:15" x14ac:dyDescent="0.25">
      <c r="A1044" s="108"/>
      <c r="B1044" s="108"/>
      <c r="C1044" s="108"/>
      <c r="D1044" s="108"/>
      <c r="E1044" s="108"/>
      <c r="F1044" s="108"/>
      <c r="G1044" s="108"/>
      <c r="H1044" s="7"/>
      <c r="I1044" s="7"/>
      <c r="J1044" s="108"/>
      <c r="K1044" s="108"/>
      <c r="L1044" s="108"/>
      <c r="M1044" s="128"/>
      <c r="N1044" s="128"/>
      <c r="O1044" s="129"/>
    </row>
    <row r="1045" spans="1:15" x14ac:dyDescent="0.25">
      <c r="A1045" s="108"/>
      <c r="B1045" s="108"/>
      <c r="C1045" s="108"/>
      <c r="D1045" s="108"/>
      <c r="E1045" s="108"/>
      <c r="F1045" s="108"/>
      <c r="G1045" s="108"/>
      <c r="H1045" s="7"/>
      <c r="I1045" s="7"/>
      <c r="J1045" s="108"/>
      <c r="K1045" s="108"/>
      <c r="L1045" s="108"/>
      <c r="M1045" s="128"/>
      <c r="N1045" s="128"/>
      <c r="O1045" s="129"/>
    </row>
    <row r="1046" spans="1:15" x14ac:dyDescent="0.25">
      <c r="A1046" s="108"/>
      <c r="B1046" s="108"/>
      <c r="C1046" s="108"/>
      <c r="D1046" s="108"/>
      <c r="E1046" s="108"/>
      <c r="F1046" s="108"/>
      <c r="G1046" s="108"/>
      <c r="H1046" s="7"/>
      <c r="I1046" s="7"/>
      <c r="J1046" s="108"/>
      <c r="K1046" s="108"/>
      <c r="L1046" s="108"/>
      <c r="M1046" s="128"/>
      <c r="N1046" s="128"/>
      <c r="O1046" s="129"/>
    </row>
    <row r="1047" spans="1:15" x14ac:dyDescent="0.25">
      <c r="A1047" s="108"/>
      <c r="B1047" s="108"/>
      <c r="C1047" s="108"/>
      <c r="D1047" s="108"/>
      <c r="E1047" s="108"/>
      <c r="F1047" s="108"/>
      <c r="G1047" s="108"/>
      <c r="H1047" s="7"/>
      <c r="I1047" s="7"/>
      <c r="J1047" s="108"/>
      <c r="K1047" s="108"/>
      <c r="L1047" s="108"/>
      <c r="M1047" s="128"/>
      <c r="N1047" s="128"/>
      <c r="O1047" s="129"/>
    </row>
    <row r="1048" spans="1:15" x14ac:dyDescent="0.25">
      <c r="A1048" s="108"/>
      <c r="B1048" s="108"/>
      <c r="C1048" s="108"/>
      <c r="D1048" s="108"/>
      <c r="E1048" s="108"/>
      <c r="F1048" s="108"/>
      <c r="G1048" s="108"/>
      <c r="H1048" s="7"/>
      <c r="I1048" s="7"/>
      <c r="J1048" s="108"/>
      <c r="K1048" s="108"/>
      <c r="L1048" s="108"/>
      <c r="M1048" s="128"/>
      <c r="N1048" s="128"/>
      <c r="O1048" s="129"/>
    </row>
    <row r="1049" spans="1:15" x14ac:dyDescent="0.25">
      <c r="A1049" s="108"/>
      <c r="B1049" s="108"/>
      <c r="C1049" s="108"/>
      <c r="D1049" s="108"/>
      <c r="E1049" s="108"/>
      <c r="F1049" s="108"/>
      <c r="G1049" s="108"/>
      <c r="H1049" s="7"/>
      <c r="I1049" s="7"/>
      <c r="J1049" s="108"/>
      <c r="K1049" s="108"/>
      <c r="L1049" s="108"/>
      <c r="M1049" s="128"/>
      <c r="N1049" s="128"/>
      <c r="O1049" s="129"/>
    </row>
    <row r="1050" spans="1:15" x14ac:dyDescent="0.25">
      <c r="A1050" s="108"/>
      <c r="B1050" s="108"/>
      <c r="C1050" s="108"/>
      <c r="D1050" s="108"/>
      <c r="E1050" s="108"/>
      <c r="F1050" s="108"/>
      <c r="G1050" s="108"/>
      <c r="H1050" s="7"/>
      <c r="I1050" s="7"/>
      <c r="J1050" s="108"/>
      <c r="K1050" s="108"/>
      <c r="L1050" s="108"/>
      <c r="M1050" s="128"/>
      <c r="N1050" s="128"/>
      <c r="O1050" s="129"/>
    </row>
    <row r="1051" spans="1:15" x14ac:dyDescent="0.25">
      <c r="A1051" s="108"/>
      <c r="B1051" s="108"/>
      <c r="C1051" s="108"/>
      <c r="D1051" s="108"/>
      <c r="E1051" s="108"/>
      <c r="F1051" s="108"/>
      <c r="G1051" s="108"/>
      <c r="H1051" s="7"/>
      <c r="I1051" s="7"/>
      <c r="J1051" s="108"/>
      <c r="K1051" s="108"/>
      <c r="L1051" s="108"/>
      <c r="M1051" s="128"/>
      <c r="N1051" s="128"/>
      <c r="O1051" s="129"/>
    </row>
    <row r="1052" spans="1:15" x14ac:dyDescent="0.25">
      <c r="A1052" s="108"/>
      <c r="B1052" s="108"/>
      <c r="C1052" s="108"/>
      <c r="D1052" s="108"/>
      <c r="E1052" s="108"/>
      <c r="F1052" s="108"/>
      <c r="G1052" s="108"/>
      <c r="H1052" s="7"/>
      <c r="I1052" s="7"/>
      <c r="J1052" s="108"/>
      <c r="K1052" s="108"/>
      <c r="L1052" s="108"/>
      <c r="M1052" s="128"/>
      <c r="N1052" s="128"/>
      <c r="O1052" s="129"/>
    </row>
    <row r="1053" spans="1:15" x14ac:dyDescent="0.25">
      <c r="A1053" s="108"/>
      <c r="B1053" s="108"/>
      <c r="C1053" s="108"/>
      <c r="D1053" s="108"/>
      <c r="E1053" s="108"/>
      <c r="F1053" s="108"/>
      <c r="G1053" s="108"/>
      <c r="H1053" s="7"/>
      <c r="I1053" s="7"/>
      <c r="J1053" s="108"/>
      <c r="K1053" s="108"/>
      <c r="L1053" s="108"/>
      <c r="M1053" s="128"/>
      <c r="N1053" s="128"/>
      <c r="O1053" s="129"/>
    </row>
    <row r="1054" spans="1:15" x14ac:dyDescent="0.25">
      <c r="A1054" s="108"/>
      <c r="B1054" s="108"/>
      <c r="C1054" s="108"/>
      <c r="D1054" s="108"/>
      <c r="E1054" s="108"/>
      <c r="F1054" s="108"/>
      <c r="G1054" s="108"/>
      <c r="H1054" s="7"/>
      <c r="I1054" s="7"/>
      <c r="J1054" s="108"/>
      <c r="K1054" s="108"/>
      <c r="L1054" s="108"/>
      <c r="M1054" s="128"/>
      <c r="N1054" s="128"/>
      <c r="O1054" s="129"/>
    </row>
    <row r="1055" spans="1:15" x14ac:dyDescent="0.25">
      <c r="A1055" s="108"/>
      <c r="B1055" s="108"/>
      <c r="C1055" s="108"/>
      <c r="D1055" s="108"/>
      <c r="E1055" s="108"/>
      <c r="F1055" s="108"/>
      <c r="G1055" s="108"/>
      <c r="H1055" s="7"/>
      <c r="I1055" s="7"/>
      <c r="J1055" s="108"/>
      <c r="K1055" s="108"/>
      <c r="L1055" s="108"/>
      <c r="M1055" s="128"/>
      <c r="N1055" s="128"/>
      <c r="O1055" s="129"/>
    </row>
    <row r="1056" spans="1:15" x14ac:dyDescent="0.25">
      <c r="A1056" s="108"/>
      <c r="B1056" s="108"/>
      <c r="C1056" s="108"/>
      <c r="D1056" s="108"/>
      <c r="E1056" s="108"/>
      <c r="F1056" s="108"/>
      <c r="G1056" s="108"/>
      <c r="H1056" s="7"/>
      <c r="I1056" s="7"/>
      <c r="J1056" s="108"/>
      <c r="K1056" s="108"/>
      <c r="L1056" s="108"/>
      <c r="M1056" s="128"/>
      <c r="N1056" s="128"/>
      <c r="O1056" s="129"/>
    </row>
    <row r="1057" spans="1:15" x14ac:dyDescent="0.25">
      <c r="A1057" s="108"/>
      <c r="B1057" s="108"/>
      <c r="C1057" s="108"/>
      <c r="D1057" s="108"/>
      <c r="E1057" s="108"/>
      <c r="F1057" s="108"/>
      <c r="G1057" s="108"/>
      <c r="H1057" s="7"/>
      <c r="I1057" s="7"/>
      <c r="J1057" s="108"/>
      <c r="K1057" s="108"/>
      <c r="L1057" s="108"/>
      <c r="M1057" s="128"/>
      <c r="N1057" s="128"/>
      <c r="O1057" s="129"/>
    </row>
    <row r="1058" spans="1:15" x14ac:dyDescent="0.25">
      <c r="A1058" s="108"/>
      <c r="B1058" s="108"/>
      <c r="C1058" s="108"/>
      <c r="D1058" s="108"/>
      <c r="E1058" s="108"/>
      <c r="F1058" s="108"/>
      <c r="G1058" s="108"/>
      <c r="H1058" s="7"/>
      <c r="I1058" s="7"/>
      <c r="J1058" s="108"/>
      <c r="K1058" s="108"/>
      <c r="L1058" s="108"/>
      <c r="M1058" s="128"/>
      <c r="N1058" s="128"/>
      <c r="O1058" s="129"/>
    </row>
    <row r="1059" spans="1:15" x14ac:dyDescent="0.25">
      <c r="A1059" s="108"/>
      <c r="B1059" s="108"/>
      <c r="C1059" s="108"/>
      <c r="D1059" s="108"/>
      <c r="E1059" s="108"/>
      <c r="F1059" s="108"/>
      <c r="G1059" s="108"/>
      <c r="H1059" s="7"/>
      <c r="I1059" s="7"/>
      <c r="J1059" s="108"/>
      <c r="K1059" s="108"/>
      <c r="L1059" s="108"/>
      <c r="M1059" s="128"/>
      <c r="N1059" s="128"/>
      <c r="O1059" s="129"/>
    </row>
    <row r="1060" spans="1:15" x14ac:dyDescent="0.25">
      <c r="A1060" s="108"/>
      <c r="B1060" s="108"/>
      <c r="C1060" s="108"/>
      <c r="D1060" s="108"/>
      <c r="E1060" s="108"/>
      <c r="F1060" s="108"/>
      <c r="G1060" s="108"/>
      <c r="H1060" s="7"/>
      <c r="I1060" s="7"/>
      <c r="J1060" s="108"/>
      <c r="K1060" s="108"/>
      <c r="L1060" s="108"/>
      <c r="M1060" s="128"/>
      <c r="N1060" s="128"/>
      <c r="O1060" s="129"/>
    </row>
    <row r="1061" spans="1:15" x14ac:dyDescent="0.25">
      <c r="A1061" s="108"/>
      <c r="B1061" s="108"/>
      <c r="C1061" s="108"/>
      <c r="D1061" s="108"/>
      <c r="E1061" s="108"/>
      <c r="F1061" s="108"/>
      <c r="G1061" s="108"/>
      <c r="H1061" s="7"/>
      <c r="I1061" s="7"/>
      <c r="J1061" s="108"/>
      <c r="K1061" s="108"/>
      <c r="L1061" s="108"/>
      <c r="M1061" s="128"/>
      <c r="N1061" s="128"/>
      <c r="O1061" s="129"/>
    </row>
    <row r="1062" spans="1:15" x14ac:dyDescent="0.25">
      <c r="A1062" s="108"/>
      <c r="B1062" s="108"/>
      <c r="C1062" s="108"/>
      <c r="D1062" s="108"/>
      <c r="E1062" s="108"/>
      <c r="F1062" s="108"/>
      <c r="G1062" s="108"/>
      <c r="H1062" s="7"/>
      <c r="I1062" s="7"/>
      <c r="J1062" s="108"/>
      <c r="K1062" s="108"/>
      <c r="L1062" s="108"/>
      <c r="M1062" s="128"/>
      <c r="N1062" s="128"/>
      <c r="O1062" s="129"/>
    </row>
    <row r="1063" spans="1:15" x14ac:dyDescent="0.25">
      <c r="A1063" s="108"/>
      <c r="B1063" s="108"/>
      <c r="C1063" s="108"/>
      <c r="D1063" s="108"/>
      <c r="E1063" s="108"/>
      <c r="F1063" s="108"/>
      <c r="G1063" s="108"/>
      <c r="H1063" s="7"/>
      <c r="I1063" s="7"/>
      <c r="J1063" s="108"/>
      <c r="K1063" s="108"/>
      <c r="L1063" s="108"/>
      <c r="M1063" s="128"/>
      <c r="N1063" s="128"/>
      <c r="O1063" s="129"/>
    </row>
    <row r="1064" spans="1:15" x14ac:dyDescent="0.25">
      <c r="A1064" s="108"/>
      <c r="B1064" s="108"/>
      <c r="C1064" s="108"/>
      <c r="D1064" s="108"/>
      <c r="E1064" s="108"/>
      <c r="F1064" s="108"/>
      <c r="G1064" s="108"/>
      <c r="H1064" s="7"/>
      <c r="I1064" s="7"/>
      <c r="J1064" s="108"/>
      <c r="K1064" s="108"/>
      <c r="L1064" s="108"/>
      <c r="M1064" s="128"/>
      <c r="N1064" s="128"/>
      <c r="O1064" s="129"/>
    </row>
    <row r="1065" spans="1:15" x14ac:dyDescent="0.25">
      <c r="A1065" s="108"/>
      <c r="B1065" s="108"/>
      <c r="C1065" s="108"/>
      <c r="D1065" s="108"/>
      <c r="E1065" s="108"/>
      <c r="F1065" s="108"/>
      <c r="G1065" s="108"/>
      <c r="H1065" s="7"/>
      <c r="I1065" s="7"/>
      <c r="J1065" s="108"/>
      <c r="K1065" s="108"/>
      <c r="L1065" s="108"/>
      <c r="M1065" s="128"/>
      <c r="N1065" s="128"/>
      <c r="O1065" s="129"/>
    </row>
    <row r="1066" spans="1:15" x14ac:dyDescent="0.25">
      <c r="A1066" s="108"/>
      <c r="B1066" s="108"/>
      <c r="C1066" s="108"/>
      <c r="D1066" s="108"/>
      <c r="E1066" s="108"/>
      <c r="F1066" s="108"/>
      <c r="G1066" s="108"/>
      <c r="H1066" s="7"/>
      <c r="I1066" s="7"/>
      <c r="J1066" s="108"/>
      <c r="K1066" s="108"/>
      <c r="L1066" s="108"/>
      <c r="M1066" s="128"/>
      <c r="N1066" s="128"/>
      <c r="O1066" s="129"/>
    </row>
    <row r="1067" spans="1:15" x14ac:dyDescent="0.25">
      <c r="A1067" s="108"/>
      <c r="B1067" s="108"/>
      <c r="C1067" s="108"/>
      <c r="D1067" s="108"/>
      <c r="E1067" s="108"/>
      <c r="F1067" s="108"/>
      <c r="G1067" s="108"/>
      <c r="H1067" s="7"/>
      <c r="I1067" s="7"/>
      <c r="J1067" s="108"/>
      <c r="K1067" s="108"/>
      <c r="L1067" s="108"/>
      <c r="M1067" s="128"/>
      <c r="N1067" s="128"/>
      <c r="O1067" s="129"/>
    </row>
    <row r="1068" spans="1:15" x14ac:dyDescent="0.25">
      <c r="A1068" s="108"/>
      <c r="B1068" s="108"/>
      <c r="C1068" s="108"/>
      <c r="D1068" s="108"/>
      <c r="E1068" s="108"/>
      <c r="F1068" s="108"/>
      <c r="G1068" s="108"/>
      <c r="H1068" s="7"/>
      <c r="I1068" s="7"/>
      <c r="J1068" s="108"/>
      <c r="K1068" s="108"/>
      <c r="L1068" s="108"/>
      <c r="M1068" s="128"/>
      <c r="N1068" s="128"/>
      <c r="O1068" s="129"/>
    </row>
    <row r="1069" spans="1:15" x14ac:dyDescent="0.25">
      <c r="A1069" s="108"/>
      <c r="B1069" s="108"/>
      <c r="C1069" s="108"/>
      <c r="D1069" s="108"/>
      <c r="E1069" s="108"/>
      <c r="F1069" s="108"/>
      <c r="G1069" s="108"/>
      <c r="H1069" s="7"/>
      <c r="I1069" s="7"/>
      <c r="J1069" s="108"/>
      <c r="K1069" s="108"/>
      <c r="L1069" s="108"/>
      <c r="M1069" s="128"/>
      <c r="N1069" s="128"/>
      <c r="O1069" s="129"/>
    </row>
    <row r="1070" spans="1:15" x14ac:dyDescent="0.25">
      <c r="A1070" s="108"/>
      <c r="B1070" s="108"/>
      <c r="C1070" s="108"/>
      <c r="D1070" s="108"/>
      <c r="E1070" s="108"/>
      <c r="F1070" s="108"/>
      <c r="G1070" s="108"/>
      <c r="H1070" s="7"/>
      <c r="I1070" s="7"/>
      <c r="J1070" s="108"/>
      <c r="K1070" s="108"/>
      <c r="L1070" s="108"/>
      <c r="M1070" s="128"/>
      <c r="N1070" s="128"/>
      <c r="O1070" s="129"/>
    </row>
    <row r="1071" spans="1:15" x14ac:dyDescent="0.25">
      <c r="A1071" s="108"/>
      <c r="B1071" s="108"/>
      <c r="C1071" s="108"/>
      <c r="D1071" s="108"/>
      <c r="E1071" s="108"/>
      <c r="F1071" s="108"/>
      <c r="G1071" s="108"/>
      <c r="H1071" s="7"/>
      <c r="I1071" s="7"/>
      <c r="J1071" s="108"/>
      <c r="K1071" s="108"/>
      <c r="L1071" s="108"/>
      <c r="M1071" s="128"/>
      <c r="N1071" s="128"/>
      <c r="O1071" s="129"/>
    </row>
    <row r="1072" spans="1:15" x14ac:dyDescent="0.25">
      <c r="A1072" s="108"/>
      <c r="B1072" s="108"/>
      <c r="C1072" s="108"/>
      <c r="D1072" s="108"/>
      <c r="E1072" s="108"/>
      <c r="F1072" s="108"/>
      <c r="G1072" s="108"/>
      <c r="H1072" s="7"/>
      <c r="I1072" s="7"/>
      <c r="J1072" s="108"/>
      <c r="K1072" s="108"/>
      <c r="L1072" s="108"/>
      <c r="M1072" s="128"/>
      <c r="N1072" s="128"/>
      <c r="O1072" s="129"/>
    </row>
    <row r="1073" spans="1:15" x14ac:dyDescent="0.25">
      <c r="A1073" s="108"/>
      <c r="B1073" s="108"/>
      <c r="C1073" s="108"/>
      <c r="D1073" s="108"/>
      <c r="E1073" s="108"/>
      <c r="F1073" s="108"/>
      <c r="G1073" s="108"/>
      <c r="H1073" s="7"/>
      <c r="I1073" s="7"/>
      <c r="J1073" s="108"/>
      <c r="K1073" s="108"/>
      <c r="L1073" s="108"/>
      <c r="M1073" s="128"/>
      <c r="N1073" s="128"/>
      <c r="O1073" s="129"/>
    </row>
    <row r="1074" spans="1:15" x14ac:dyDescent="0.25">
      <c r="A1074" s="108"/>
      <c r="B1074" s="108"/>
      <c r="C1074" s="108"/>
      <c r="D1074" s="108"/>
      <c r="E1074" s="108"/>
      <c r="F1074" s="108"/>
      <c r="G1074" s="108"/>
      <c r="H1074" s="7"/>
      <c r="I1074" s="7"/>
      <c r="J1074" s="108"/>
      <c r="K1074" s="108"/>
      <c r="L1074" s="108"/>
      <c r="M1074" s="128"/>
      <c r="N1074" s="128"/>
      <c r="O1074" s="129"/>
    </row>
    <row r="1075" spans="1:15" x14ac:dyDescent="0.25">
      <c r="A1075" s="108"/>
      <c r="B1075" s="108"/>
      <c r="C1075" s="108"/>
      <c r="D1075" s="108"/>
      <c r="E1075" s="108"/>
      <c r="F1075" s="108"/>
      <c r="G1075" s="108"/>
      <c r="H1075" s="7"/>
      <c r="I1075" s="7"/>
      <c r="J1075" s="108"/>
      <c r="K1075" s="108"/>
      <c r="L1075" s="108"/>
      <c r="M1075" s="128"/>
      <c r="N1075" s="128"/>
      <c r="O1075" s="129"/>
    </row>
    <row r="1076" spans="1:15" x14ac:dyDescent="0.25">
      <c r="A1076" s="108"/>
      <c r="B1076" s="108"/>
      <c r="C1076" s="108"/>
      <c r="D1076" s="108"/>
      <c r="E1076" s="108"/>
      <c r="F1076" s="108"/>
      <c r="G1076" s="108"/>
      <c r="H1076" s="7"/>
      <c r="I1076" s="7"/>
      <c r="J1076" s="108"/>
      <c r="K1076" s="108"/>
      <c r="L1076" s="108"/>
      <c r="M1076" s="128"/>
      <c r="N1076" s="128"/>
      <c r="O1076" s="129"/>
    </row>
    <row r="1077" spans="1:15" x14ac:dyDescent="0.25">
      <c r="A1077" s="108"/>
      <c r="B1077" s="108"/>
      <c r="C1077" s="108"/>
      <c r="D1077" s="108"/>
      <c r="E1077" s="108"/>
      <c r="F1077" s="108"/>
      <c r="G1077" s="108"/>
      <c r="H1077" s="7"/>
      <c r="I1077" s="7"/>
      <c r="J1077" s="108"/>
      <c r="K1077" s="108"/>
      <c r="L1077" s="108"/>
      <c r="M1077" s="128"/>
      <c r="N1077" s="128"/>
      <c r="O1077" s="129"/>
    </row>
    <row r="1078" spans="1:15" x14ac:dyDescent="0.25">
      <c r="A1078" s="108"/>
      <c r="B1078" s="108"/>
      <c r="C1078" s="108"/>
      <c r="D1078" s="108"/>
      <c r="E1078" s="108"/>
      <c r="F1078" s="108"/>
      <c r="G1078" s="108"/>
      <c r="H1078" s="7"/>
      <c r="I1078" s="7"/>
      <c r="J1078" s="108"/>
      <c r="K1078" s="108"/>
      <c r="L1078" s="108"/>
      <c r="M1078" s="128"/>
      <c r="N1078" s="128"/>
      <c r="O1078" s="129"/>
    </row>
    <row r="1079" spans="1:15" x14ac:dyDescent="0.25">
      <c r="A1079" s="108"/>
      <c r="B1079" s="108"/>
      <c r="C1079" s="108"/>
      <c r="D1079" s="108"/>
      <c r="E1079" s="108"/>
      <c r="F1079" s="108"/>
      <c r="G1079" s="108"/>
      <c r="H1079" s="7"/>
      <c r="I1079" s="7"/>
      <c r="J1079" s="108"/>
      <c r="K1079" s="108"/>
      <c r="L1079" s="108"/>
      <c r="M1079" s="128"/>
      <c r="N1079" s="128"/>
      <c r="O1079" s="129"/>
    </row>
    <row r="1080" spans="1:15" x14ac:dyDescent="0.25">
      <c r="A1080" s="108"/>
      <c r="B1080" s="108"/>
      <c r="C1080" s="108"/>
      <c r="D1080" s="108"/>
      <c r="E1080" s="108"/>
      <c r="F1080" s="108"/>
      <c r="G1080" s="108"/>
      <c r="H1080" s="7"/>
      <c r="I1080" s="7"/>
      <c r="J1080" s="108"/>
      <c r="K1080" s="108"/>
      <c r="L1080" s="108"/>
      <c r="M1080" s="128"/>
      <c r="N1080" s="128"/>
      <c r="O1080" s="129"/>
    </row>
    <row r="1081" spans="1:15" x14ac:dyDescent="0.25">
      <c r="A1081" s="108"/>
      <c r="B1081" s="108"/>
      <c r="C1081" s="108"/>
      <c r="D1081" s="108"/>
      <c r="E1081" s="108"/>
      <c r="F1081" s="108"/>
      <c r="G1081" s="108"/>
      <c r="H1081" s="7"/>
      <c r="I1081" s="7"/>
      <c r="J1081" s="108"/>
      <c r="K1081" s="108"/>
      <c r="L1081" s="108"/>
      <c r="M1081" s="128"/>
      <c r="N1081" s="128"/>
      <c r="O1081" s="129"/>
    </row>
    <row r="1082" spans="1:15" x14ac:dyDescent="0.25">
      <c r="A1082" s="108"/>
      <c r="B1082" s="108"/>
      <c r="C1082" s="108"/>
      <c r="D1082" s="108"/>
      <c r="E1082" s="108"/>
      <c r="F1082" s="108"/>
      <c r="G1082" s="108"/>
      <c r="H1082" s="7"/>
      <c r="I1082" s="7"/>
      <c r="J1082" s="108"/>
      <c r="K1082" s="108"/>
      <c r="L1082" s="108"/>
      <c r="M1082" s="128"/>
      <c r="N1082" s="128"/>
      <c r="O1082" s="129"/>
    </row>
    <row r="1083" spans="1:15" x14ac:dyDescent="0.25">
      <c r="A1083" s="108"/>
      <c r="B1083" s="108"/>
      <c r="C1083" s="108"/>
      <c r="D1083" s="108"/>
      <c r="E1083" s="108"/>
      <c r="F1083" s="108"/>
      <c r="G1083" s="108"/>
      <c r="H1083" s="7"/>
      <c r="I1083" s="7"/>
      <c r="J1083" s="108"/>
      <c r="K1083" s="108"/>
      <c r="L1083" s="108"/>
      <c r="M1083" s="128"/>
      <c r="N1083" s="128"/>
      <c r="O1083" s="129"/>
    </row>
    <row r="1084" spans="1:15" x14ac:dyDescent="0.25">
      <c r="A1084" s="108"/>
      <c r="B1084" s="108"/>
      <c r="C1084" s="108"/>
      <c r="D1084" s="108"/>
      <c r="E1084" s="108"/>
      <c r="F1084" s="108"/>
      <c r="G1084" s="108"/>
      <c r="H1084" s="7"/>
      <c r="I1084" s="7"/>
      <c r="J1084" s="108"/>
      <c r="K1084" s="108"/>
      <c r="L1084" s="108"/>
      <c r="M1084" s="128"/>
      <c r="N1084" s="128"/>
      <c r="O1084" s="129"/>
    </row>
    <row r="1085" spans="1:15" x14ac:dyDescent="0.25">
      <c r="A1085" s="108"/>
      <c r="B1085" s="108"/>
      <c r="C1085" s="108"/>
      <c r="D1085" s="108"/>
      <c r="E1085" s="108"/>
      <c r="F1085" s="108"/>
      <c r="G1085" s="108"/>
      <c r="H1085" s="7"/>
      <c r="I1085" s="7"/>
      <c r="J1085" s="108"/>
      <c r="K1085" s="108"/>
      <c r="L1085" s="108"/>
      <c r="M1085" s="128"/>
      <c r="N1085" s="128"/>
      <c r="O1085" s="129"/>
    </row>
    <row r="1086" spans="1:15" x14ac:dyDescent="0.25">
      <c r="A1086" s="108"/>
      <c r="B1086" s="108"/>
      <c r="C1086" s="108"/>
      <c r="D1086" s="108"/>
      <c r="E1086" s="108"/>
      <c r="F1086" s="108"/>
      <c r="G1086" s="108"/>
      <c r="H1086" s="7"/>
      <c r="I1086" s="7"/>
      <c r="J1086" s="108"/>
      <c r="K1086" s="108"/>
      <c r="L1086" s="108"/>
      <c r="M1086" s="128"/>
      <c r="N1086" s="128"/>
      <c r="O1086" s="129"/>
    </row>
    <row r="1087" spans="1:15" x14ac:dyDescent="0.25">
      <c r="A1087" s="108"/>
      <c r="B1087" s="108"/>
      <c r="C1087" s="108"/>
      <c r="D1087" s="108"/>
      <c r="E1087" s="108"/>
      <c r="F1087" s="108"/>
      <c r="G1087" s="108"/>
      <c r="H1087" s="7"/>
      <c r="I1087" s="7"/>
      <c r="J1087" s="108"/>
      <c r="K1087" s="108"/>
      <c r="L1087" s="108"/>
      <c r="M1087" s="128"/>
      <c r="N1087" s="128"/>
      <c r="O1087" s="129"/>
    </row>
    <row r="1088" spans="1:15" x14ac:dyDescent="0.25">
      <c r="A1088" s="108"/>
      <c r="B1088" s="108"/>
      <c r="C1088" s="108"/>
      <c r="D1088" s="108"/>
      <c r="E1088" s="108"/>
      <c r="F1088" s="108"/>
      <c r="G1088" s="108"/>
      <c r="H1088" s="7"/>
      <c r="I1088" s="7"/>
      <c r="J1088" s="108"/>
      <c r="K1088" s="108"/>
      <c r="L1088" s="108"/>
      <c r="M1088" s="128"/>
      <c r="N1088" s="128"/>
      <c r="O1088" s="129"/>
    </row>
    <row r="1089" spans="1:15" x14ac:dyDescent="0.25">
      <c r="A1089" s="108"/>
      <c r="B1089" s="108"/>
      <c r="C1089" s="108"/>
      <c r="D1089" s="108"/>
      <c r="E1089" s="108"/>
      <c r="F1089" s="108"/>
      <c r="G1089" s="108"/>
      <c r="H1089" s="7"/>
      <c r="I1089" s="7"/>
      <c r="J1089" s="108"/>
      <c r="K1089" s="108"/>
      <c r="L1089" s="108"/>
      <c r="M1089" s="128"/>
      <c r="N1089" s="128"/>
      <c r="O1089" s="129"/>
    </row>
    <row r="1090" spans="1:15" x14ac:dyDescent="0.25">
      <c r="A1090" s="108"/>
      <c r="B1090" s="108"/>
      <c r="C1090" s="108"/>
      <c r="D1090" s="108"/>
      <c r="E1090" s="108"/>
      <c r="F1090" s="108"/>
      <c r="G1090" s="108"/>
      <c r="H1090" s="7"/>
      <c r="I1090" s="7"/>
      <c r="J1090" s="108"/>
      <c r="K1090" s="108"/>
      <c r="L1090" s="108"/>
      <c r="M1090" s="128"/>
      <c r="N1090" s="128"/>
      <c r="O1090" s="129"/>
    </row>
    <row r="1091" spans="1:15" x14ac:dyDescent="0.25">
      <c r="A1091" s="108"/>
      <c r="B1091" s="108"/>
      <c r="C1091" s="108"/>
      <c r="D1091" s="108"/>
      <c r="E1091" s="108"/>
      <c r="F1091" s="108"/>
      <c r="G1091" s="108"/>
      <c r="H1091" s="7"/>
      <c r="I1091" s="7"/>
      <c r="J1091" s="108"/>
      <c r="K1091" s="108"/>
      <c r="L1091" s="108"/>
      <c r="M1091" s="128"/>
      <c r="N1091" s="128"/>
      <c r="O1091" s="129"/>
    </row>
    <row r="1092" spans="1:15" x14ac:dyDescent="0.25">
      <c r="A1092" s="108"/>
      <c r="B1092" s="108"/>
      <c r="C1092" s="108"/>
      <c r="D1092" s="108"/>
      <c r="E1092" s="108"/>
      <c r="F1092" s="108"/>
      <c r="G1092" s="108"/>
      <c r="H1092" s="7"/>
      <c r="I1092" s="7"/>
      <c r="J1092" s="108"/>
      <c r="K1092" s="108"/>
      <c r="L1092" s="108"/>
      <c r="M1092" s="128"/>
      <c r="N1092" s="128"/>
      <c r="O1092" s="129"/>
    </row>
    <row r="1093" spans="1:15" x14ac:dyDescent="0.25">
      <c r="A1093" s="108"/>
      <c r="B1093" s="108"/>
      <c r="C1093" s="108"/>
      <c r="D1093" s="108"/>
      <c r="E1093" s="108"/>
      <c r="F1093" s="108"/>
      <c r="G1093" s="108"/>
      <c r="H1093" s="7"/>
      <c r="I1093" s="7"/>
      <c r="J1093" s="108"/>
      <c r="K1093" s="108"/>
      <c r="L1093" s="108"/>
      <c r="M1093" s="128"/>
      <c r="N1093" s="128"/>
      <c r="O1093" s="129"/>
    </row>
    <row r="1094" spans="1:15" x14ac:dyDescent="0.25">
      <c r="A1094" s="108"/>
      <c r="B1094" s="108"/>
      <c r="C1094" s="108"/>
      <c r="D1094" s="108"/>
      <c r="E1094" s="108"/>
      <c r="F1094" s="108"/>
      <c r="G1094" s="108"/>
      <c r="H1094" s="7"/>
      <c r="I1094" s="7"/>
      <c r="J1094" s="108"/>
      <c r="K1094" s="108"/>
      <c r="L1094" s="108"/>
      <c r="M1094" s="128"/>
      <c r="N1094" s="128"/>
      <c r="O1094" s="129"/>
    </row>
    <row r="1095" spans="1:15" x14ac:dyDescent="0.25">
      <c r="A1095" s="108"/>
      <c r="B1095" s="108"/>
      <c r="C1095" s="108"/>
      <c r="D1095" s="108"/>
      <c r="E1095" s="108"/>
      <c r="F1095" s="108"/>
      <c r="G1095" s="108"/>
      <c r="H1095" s="7"/>
      <c r="I1095" s="7"/>
      <c r="J1095" s="108"/>
      <c r="K1095" s="108"/>
      <c r="L1095" s="108"/>
      <c r="M1095" s="128"/>
      <c r="N1095" s="128"/>
      <c r="O1095" s="129"/>
    </row>
    <row r="1096" spans="1:15" x14ac:dyDescent="0.25">
      <c r="A1096" s="108"/>
      <c r="B1096" s="108"/>
      <c r="C1096" s="108"/>
      <c r="D1096" s="108"/>
      <c r="E1096" s="108"/>
      <c r="F1096" s="108"/>
      <c r="G1096" s="108"/>
      <c r="H1096" s="7"/>
      <c r="I1096" s="7"/>
      <c r="J1096" s="108"/>
      <c r="K1096" s="108"/>
      <c r="L1096" s="108"/>
      <c r="M1096" s="128"/>
      <c r="N1096" s="128"/>
      <c r="O1096" s="129"/>
    </row>
    <row r="1097" spans="1:15" x14ac:dyDescent="0.25">
      <c r="A1097" s="108"/>
      <c r="B1097" s="108"/>
      <c r="C1097" s="108"/>
      <c r="D1097" s="108"/>
      <c r="E1097" s="108"/>
      <c r="F1097" s="108"/>
      <c r="G1097" s="108"/>
      <c r="H1097" s="7"/>
      <c r="I1097" s="7"/>
      <c r="J1097" s="108"/>
      <c r="K1097" s="108"/>
      <c r="L1097" s="108"/>
      <c r="M1097" s="128"/>
      <c r="N1097" s="128"/>
      <c r="O1097" s="129"/>
    </row>
    <row r="1098" spans="1:15" x14ac:dyDescent="0.25">
      <c r="A1098" s="108"/>
      <c r="B1098" s="108"/>
      <c r="C1098" s="108"/>
      <c r="D1098" s="108"/>
      <c r="E1098" s="108"/>
      <c r="F1098" s="108"/>
      <c r="G1098" s="108"/>
      <c r="H1098" s="7"/>
      <c r="I1098" s="7"/>
      <c r="J1098" s="108"/>
      <c r="K1098" s="108"/>
      <c r="L1098" s="108"/>
      <c r="M1098" s="128"/>
      <c r="N1098" s="128"/>
      <c r="O1098" s="129"/>
    </row>
    <row r="1099" spans="1:15" x14ac:dyDescent="0.25">
      <c r="A1099" s="108"/>
      <c r="B1099" s="108"/>
      <c r="C1099" s="108"/>
      <c r="D1099" s="108"/>
      <c r="E1099" s="108"/>
      <c r="F1099" s="108"/>
      <c r="G1099" s="108"/>
      <c r="H1099" s="7"/>
      <c r="I1099" s="7"/>
      <c r="J1099" s="108"/>
      <c r="K1099" s="108"/>
      <c r="L1099" s="108"/>
      <c r="M1099" s="128"/>
      <c r="N1099" s="128"/>
      <c r="O1099" s="129"/>
    </row>
    <row r="1100" spans="1:15" x14ac:dyDescent="0.25">
      <c r="A1100" s="108"/>
      <c r="B1100" s="108"/>
      <c r="C1100" s="108"/>
      <c r="D1100" s="108"/>
      <c r="E1100" s="108"/>
      <c r="F1100" s="108"/>
      <c r="G1100" s="108"/>
      <c r="H1100" s="7"/>
      <c r="I1100" s="7"/>
      <c r="J1100" s="108"/>
      <c r="K1100" s="108"/>
      <c r="L1100" s="108"/>
      <c r="M1100" s="128"/>
      <c r="N1100" s="128"/>
      <c r="O1100" s="129"/>
    </row>
    <row r="1101" spans="1:15" x14ac:dyDescent="0.25">
      <c r="A1101" s="108"/>
      <c r="B1101" s="108"/>
      <c r="C1101" s="108"/>
      <c r="D1101" s="108"/>
      <c r="E1101" s="108"/>
      <c r="F1101" s="108"/>
      <c r="G1101" s="108"/>
      <c r="H1101" s="7"/>
      <c r="I1101" s="7"/>
      <c r="J1101" s="108"/>
      <c r="K1101" s="108"/>
      <c r="L1101" s="108"/>
      <c r="M1101" s="128"/>
      <c r="N1101" s="128"/>
      <c r="O1101" s="129"/>
    </row>
    <row r="1102" spans="1:15" x14ac:dyDescent="0.25">
      <c r="A1102" s="108"/>
      <c r="B1102" s="108"/>
      <c r="C1102" s="108"/>
      <c r="D1102" s="108"/>
      <c r="E1102" s="108"/>
      <c r="F1102" s="108"/>
      <c r="G1102" s="108"/>
      <c r="H1102" s="7"/>
      <c r="I1102" s="7"/>
      <c r="J1102" s="108"/>
      <c r="K1102" s="108"/>
      <c r="L1102" s="108"/>
      <c r="M1102" s="128"/>
      <c r="N1102" s="128"/>
      <c r="O1102" s="129"/>
    </row>
    <row r="1103" spans="1:15" x14ac:dyDescent="0.25">
      <c r="A1103" s="108"/>
      <c r="B1103" s="108"/>
      <c r="C1103" s="108"/>
      <c r="D1103" s="108"/>
      <c r="E1103" s="108"/>
      <c r="F1103" s="108"/>
      <c r="G1103" s="108"/>
      <c r="H1103" s="7"/>
      <c r="I1103" s="7"/>
      <c r="J1103" s="108"/>
      <c r="K1103" s="108"/>
      <c r="L1103" s="108"/>
      <c r="M1103" s="128"/>
      <c r="N1103" s="128"/>
      <c r="O1103" s="129"/>
    </row>
    <row r="1104" spans="1:15" x14ac:dyDescent="0.25">
      <c r="A1104" s="108"/>
      <c r="B1104" s="108"/>
      <c r="C1104" s="108"/>
      <c r="D1104" s="108"/>
      <c r="E1104" s="108"/>
      <c r="F1104" s="108"/>
      <c r="G1104" s="108"/>
      <c r="H1104" s="7"/>
      <c r="I1104" s="7"/>
      <c r="J1104" s="108"/>
      <c r="K1104" s="108"/>
      <c r="L1104" s="108"/>
      <c r="M1104" s="128"/>
      <c r="N1104" s="128"/>
      <c r="O1104" s="129"/>
    </row>
    <row r="1105" spans="1:15" x14ac:dyDescent="0.25">
      <c r="A1105" s="108"/>
      <c r="B1105" s="108"/>
      <c r="C1105" s="108"/>
      <c r="D1105" s="108"/>
      <c r="E1105" s="108"/>
      <c r="F1105" s="108"/>
      <c r="G1105" s="108"/>
      <c r="H1105" s="7"/>
      <c r="I1105" s="7"/>
      <c r="J1105" s="108"/>
      <c r="K1105" s="108"/>
      <c r="L1105" s="108"/>
      <c r="M1105" s="128"/>
      <c r="N1105" s="128"/>
      <c r="O1105" s="129"/>
    </row>
    <row r="1106" spans="1:15" x14ac:dyDescent="0.25">
      <c r="A1106" s="108"/>
      <c r="B1106" s="108"/>
      <c r="C1106" s="108"/>
      <c r="D1106" s="108"/>
      <c r="E1106" s="108"/>
      <c r="F1106" s="108"/>
      <c r="G1106" s="108"/>
      <c r="H1106" s="7"/>
      <c r="I1106" s="7"/>
      <c r="J1106" s="108"/>
      <c r="K1106" s="108"/>
      <c r="L1106" s="108"/>
      <c r="M1106" s="128"/>
      <c r="N1106" s="128"/>
      <c r="O1106" s="129"/>
    </row>
    <row r="1107" spans="1:15" x14ac:dyDescent="0.25">
      <c r="A1107" s="108"/>
      <c r="B1107" s="108"/>
      <c r="C1107" s="108"/>
      <c r="D1107" s="108"/>
      <c r="E1107" s="108"/>
      <c r="F1107" s="108"/>
      <c r="G1107" s="108"/>
      <c r="H1107" s="7"/>
      <c r="I1107" s="7"/>
      <c r="J1107" s="108"/>
      <c r="K1107" s="108"/>
      <c r="L1107" s="108"/>
      <c r="M1107" s="128"/>
      <c r="N1107" s="128"/>
      <c r="O1107" s="129"/>
    </row>
    <row r="1108" spans="1:15" x14ac:dyDescent="0.25">
      <c r="A1108" s="108"/>
      <c r="B1108" s="108"/>
      <c r="C1108" s="108"/>
      <c r="D1108" s="108"/>
      <c r="E1108" s="108"/>
      <c r="F1108" s="108"/>
      <c r="G1108" s="108"/>
      <c r="H1108" s="7"/>
      <c r="I1108" s="7"/>
      <c r="J1108" s="108"/>
      <c r="K1108" s="108"/>
      <c r="L1108" s="108"/>
      <c r="M1108" s="128"/>
      <c r="N1108" s="128"/>
      <c r="O1108" s="129"/>
    </row>
    <row r="1109" spans="1:15" x14ac:dyDescent="0.25">
      <c r="A1109" s="108"/>
      <c r="B1109" s="108"/>
      <c r="C1109" s="108"/>
      <c r="D1109" s="108"/>
      <c r="E1109" s="108"/>
      <c r="F1109" s="108"/>
      <c r="G1109" s="108"/>
      <c r="H1109" s="7"/>
      <c r="I1109" s="7"/>
      <c r="J1109" s="108"/>
      <c r="K1109" s="108"/>
      <c r="L1109" s="108"/>
      <c r="M1109" s="128"/>
      <c r="N1109" s="128"/>
      <c r="O1109" s="129"/>
    </row>
    <row r="1110" spans="1:15" x14ac:dyDescent="0.25">
      <c r="A1110" s="108"/>
      <c r="B1110" s="108"/>
      <c r="C1110" s="108"/>
      <c r="D1110" s="108"/>
      <c r="E1110" s="108"/>
      <c r="F1110" s="108"/>
      <c r="G1110" s="108"/>
      <c r="H1110" s="7"/>
      <c r="I1110" s="7"/>
      <c r="J1110" s="108"/>
      <c r="K1110" s="108"/>
      <c r="L1110" s="108"/>
      <c r="M1110" s="128"/>
      <c r="N1110" s="128"/>
      <c r="O1110" s="129"/>
    </row>
    <row r="1111" spans="1:15" x14ac:dyDescent="0.25">
      <c r="A1111" s="108"/>
      <c r="B1111" s="108"/>
      <c r="C1111" s="108"/>
      <c r="D1111" s="108"/>
      <c r="E1111" s="108"/>
      <c r="F1111" s="108"/>
      <c r="G1111" s="108"/>
      <c r="H1111" s="7"/>
      <c r="I1111" s="7"/>
      <c r="J1111" s="108"/>
      <c r="K1111" s="108"/>
      <c r="L1111" s="108"/>
      <c r="M1111" s="128"/>
      <c r="N1111" s="128"/>
      <c r="O1111" s="129"/>
    </row>
    <row r="1112" spans="1:15" x14ac:dyDescent="0.25">
      <c r="A1112" s="108"/>
      <c r="B1112" s="108"/>
      <c r="C1112" s="108"/>
      <c r="D1112" s="108"/>
      <c r="E1112" s="108"/>
      <c r="F1112" s="108"/>
      <c r="G1112" s="108"/>
      <c r="H1112" s="7"/>
      <c r="I1112" s="7"/>
      <c r="J1112" s="108"/>
      <c r="K1112" s="108"/>
      <c r="L1112" s="108"/>
      <c r="M1112" s="128"/>
      <c r="N1112" s="128"/>
      <c r="O1112" s="129"/>
    </row>
    <row r="1113" spans="1:15" x14ac:dyDescent="0.25">
      <c r="A1113" s="108"/>
      <c r="B1113" s="108"/>
      <c r="C1113" s="108"/>
      <c r="D1113" s="108"/>
      <c r="E1113" s="108"/>
      <c r="F1113" s="108"/>
      <c r="G1113" s="108"/>
      <c r="H1113" s="7"/>
      <c r="I1113" s="7"/>
      <c r="J1113" s="108"/>
      <c r="K1113" s="108"/>
      <c r="L1113" s="108"/>
      <c r="M1113" s="128"/>
      <c r="N1113" s="128"/>
      <c r="O1113" s="129"/>
    </row>
    <row r="1114" spans="1:15" x14ac:dyDescent="0.25">
      <c r="A1114" s="108"/>
      <c r="B1114" s="108"/>
      <c r="C1114" s="108"/>
      <c r="D1114" s="108"/>
      <c r="E1114" s="108"/>
      <c r="F1114" s="108"/>
      <c r="G1114" s="108"/>
      <c r="H1114" s="7"/>
      <c r="I1114" s="7"/>
      <c r="J1114" s="108"/>
      <c r="K1114" s="108"/>
      <c r="L1114" s="108"/>
      <c r="M1114" s="128"/>
      <c r="N1114" s="128"/>
      <c r="O1114" s="129"/>
    </row>
    <row r="1115" spans="1:15" x14ac:dyDescent="0.25">
      <c r="A1115" s="108"/>
      <c r="B1115" s="108"/>
      <c r="C1115" s="108"/>
      <c r="D1115" s="108"/>
      <c r="E1115" s="108"/>
      <c r="F1115" s="108"/>
      <c r="G1115" s="108"/>
      <c r="H1115" s="7"/>
      <c r="I1115" s="7"/>
      <c r="J1115" s="108"/>
      <c r="K1115" s="108"/>
      <c r="L1115" s="108"/>
      <c r="M1115" s="128"/>
      <c r="N1115" s="128"/>
      <c r="O1115" s="129"/>
    </row>
    <row r="1116" spans="1:15" x14ac:dyDescent="0.25">
      <c r="A1116" s="108"/>
      <c r="B1116" s="108"/>
      <c r="C1116" s="108"/>
      <c r="D1116" s="108"/>
      <c r="E1116" s="108"/>
      <c r="F1116" s="108"/>
      <c r="G1116" s="108"/>
      <c r="H1116" s="7"/>
      <c r="I1116" s="7"/>
      <c r="J1116" s="108"/>
      <c r="K1116" s="108"/>
      <c r="L1116" s="108"/>
      <c r="M1116" s="128"/>
      <c r="N1116" s="128"/>
      <c r="O1116" s="129"/>
    </row>
    <row r="1117" spans="1:15" x14ac:dyDescent="0.25">
      <c r="A1117" s="108"/>
      <c r="B1117" s="108"/>
      <c r="C1117" s="108"/>
      <c r="D1117" s="108"/>
      <c r="E1117" s="108"/>
      <c r="F1117" s="108"/>
      <c r="G1117" s="108"/>
      <c r="H1117" s="7"/>
      <c r="I1117" s="7"/>
      <c r="J1117" s="108"/>
      <c r="K1117" s="108"/>
      <c r="L1117" s="108"/>
      <c r="M1117" s="128"/>
      <c r="N1117" s="128"/>
      <c r="O1117" s="129"/>
    </row>
    <row r="1118" spans="1:15" x14ac:dyDescent="0.25">
      <c r="A1118" s="108"/>
      <c r="B1118" s="108"/>
      <c r="C1118" s="108"/>
      <c r="D1118" s="108"/>
      <c r="E1118" s="108"/>
      <c r="F1118" s="108"/>
      <c r="G1118" s="108"/>
      <c r="H1118" s="7"/>
      <c r="I1118" s="7"/>
      <c r="J1118" s="108"/>
      <c r="K1118" s="108"/>
      <c r="L1118" s="108"/>
      <c r="M1118" s="128"/>
      <c r="N1118" s="128"/>
      <c r="O1118" s="129"/>
    </row>
    <row r="1119" spans="1:15" x14ac:dyDescent="0.25">
      <c r="A1119" s="108"/>
      <c r="B1119" s="108"/>
      <c r="C1119" s="108"/>
      <c r="D1119" s="108"/>
      <c r="E1119" s="108"/>
      <c r="F1119" s="108"/>
      <c r="G1119" s="108"/>
      <c r="H1119" s="7"/>
      <c r="I1119" s="7"/>
      <c r="J1119" s="108"/>
      <c r="K1119" s="108"/>
      <c r="L1119" s="108"/>
      <c r="M1119" s="128"/>
      <c r="N1119" s="128"/>
      <c r="O1119" s="129"/>
    </row>
    <row r="1120" spans="1:15" x14ac:dyDescent="0.25">
      <c r="A1120" s="108"/>
      <c r="B1120" s="108"/>
      <c r="C1120" s="108"/>
      <c r="D1120" s="108"/>
      <c r="E1120" s="108"/>
      <c r="F1120" s="108"/>
      <c r="G1120" s="108"/>
      <c r="H1120" s="7"/>
      <c r="I1120" s="7"/>
      <c r="J1120" s="108"/>
      <c r="K1120" s="108"/>
      <c r="L1120" s="108"/>
      <c r="M1120" s="128"/>
      <c r="N1120" s="128"/>
      <c r="O1120" s="129"/>
    </row>
    <row r="1121" spans="1:15" x14ac:dyDescent="0.25">
      <c r="A1121" s="108"/>
      <c r="B1121" s="108"/>
      <c r="C1121" s="108"/>
      <c r="D1121" s="108"/>
      <c r="E1121" s="108"/>
      <c r="F1121" s="108"/>
      <c r="G1121" s="108"/>
      <c r="H1121" s="7"/>
      <c r="I1121" s="7"/>
      <c r="J1121" s="108"/>
      <c r="K1121" s="108"/>
      <c r="L1121" s="108"/>
      <c r="M1121" s="128"/>
      <c r="N1121" s="128"/>
      <c r="O1121" s="129"/>
    </row>
    <row r="1122" spans="1:15" x14ac:dyDescent="0.25">
      <c r="A1122" s="108"/>
      <c r="B1122" s="108"/>
      <c r="C1122" s="108"/>
      <c r="D1122" s="108"/>
      <c r="E1122" s="108"/>
      <c r="F1122" s="108"/>
      <c r="G1122" s="108"/>
      <c r="H1122" s="7"/>
      <c r="I1122" s="7"/>
      <c r="J1122" s="108"/>
      <c r="K1122" s="108"/>
      <c r="L1122" s="108"/>
      <c r="M1122" s="128"/>
      <c r="N1122" s="128"/>
      <c r="O1122" s="129"/>
    </row>
    <row r="1123" spans="1:15" x14ac:dyDescent="0.25">
      <c r="A1123" s="108"/>
      <c r="B1123" s="108"/>
      <c r="C1123" s="108"/>
      <c r="D1123" s="108"/>
      <c r="E1123" s="108"/>
      <c r="F1123" s="108"/>
      <c r="G1123" s="108"/>
      <c r="H1123" s="7"/>
      <c r="I1123" s="7"/>
      <c r="J1123" s="108"/>
      <c r="K1123" s="108"/>
      <c r="L1123" s="108"/>
      <c r="M1123" s="128"/>
      <c r="N1123" s="128"/>
      <c r="O1123" s="129"/>
    </row>
    <row r="1124" spans="1:15" x14ac:dyDescent="0.25">
      <c r="A1124" s="108"/>
      <c r="B1124" s="108"/>
      <c r="C1124" s="108"/>
      <c r="D1124" s="108"/>
      <c r="E1124" s="108"/>
      <c r="F1124" s="108"/>
      <c r="G1124" s="108"/>
      <c r="H1124" s="7"/>
      <c r="I1124" s="7"/>
      <c r="J1124" s="108"/>
      <c r="K1124" s="108"/>
      <c r="L1124" s="108"/>
      <c r="M1124" s="128"/>
      <c r="N1124" s="128"/>
      <c r="O1124" s="129"/>
    </row>
    <row r="1125" spans="1:15" x14ac:dyDescent="0.25">
      <c r="A1125" s="108"/>
      <c r="B1125" s="108"/>
      <c r="C1125" s="108"/>
      <c r="D1125" s="108"/>
      <c r="E1125" s="108"/>
      <c r="F1125" s="108"/>
      <c r="G1125" s="108"/>
      <c r="H1125" s="7"/>
      <c r="I1125" s="7"/>
      <c r="J1125" s="108"/>
      <c r="K1125" s="108"/>
      <c r="L1125" s="108"/>
      <c r="M1125" s="128"/>
      <c r="N1125" s="128"/>
      <c r="O1125" s="129"/>
    </row>
    <row r="1126" spans="1:15" x14ac:dyDescent="0.25">
      <c r="A1126" s="108"/>
      <c r="B1126" s="108"/>
      <c r="C1126" s="108"/>
      <c r="D1126" s="108"/>
      <c r="E1126" s="108"/>
      <c r="F1126" s="108"/>
      <c r="G1126" s="108"/>
      <c r="H1126" s="7"/>
      <c r="I1126" s="7"/>
      <c r="J1126" s="108"/>
      <c r="K1126" s="108"/>
      <c r="L1126" s="108"/>
      <c r="M1126" s="128"/>
      <c r="N1126" s="128"/>
      <c r="O1126" s="129"/>
    </row>
    <row r="1127" spans="1:15" x14ac:dyDescent="0.25">
      <c r="A1127" s="108"/>
      <c r="B1127" s="108"/>
      <c r="C1127" s="108"/>
      <c r="D1127" s="108"/>
      <c r="E1127" s="108"/>
      <c r="F1127" s="108"/>
      <c r="G1127" s="108"/>
      <c r="H1127" s="7"/>
      <c r="I1127" s="7"/>
      <c r="J1127" s="108"/>
      <c r="K1127" s="108"/>
      <c r="L1127" s="108"/>
      <c r="M1127" s="128"/>
      <c r="N1127" s="128"/>
      <c r="O1127" s="129"/>
    </row>
    <row r="1128" spans="1:15" x14ac:dyDescent="0.25">
      <c r="A1128" s="108"/>
      <c r="B1128" s="108"/>
      <c r="C1128" s="108"/>
      <c r="D1128" s="108"/>
      <c r="E1128" s="108"/>
      <c r="F1128" s="108"/>
      <c r="G1128" s="108"/>
      <c r="H1128" s="7"/>
      <c r="I1128" s="7"/>
      <c r="J1128" s="108"/>
      <c r="K1128" s="108"/>
      <c r="L1128" s="108"/>
      <c r="M1128" s="128"/>
      <c r="N1128" s="128"/>
      <c r="O1128" s="129"/>
    </row>
    <row r="1129" spans="1:15" x14ac:dyDescent="0.25">
      <c r="A1129" s="108"/>
      <c r="B1129" s="108"/>
      <c r="C1129" s="108"/>
      <c r="D1129" s="108"/>
      <c r="E1129" s="108"/>
      <c r="F1129" s="108"/>
      <c r="G1129" s="108"/>
      <c r="H1129" s="7"/>
      <c r="I1129" s="7"/>
      <c r="J1129" s="108"/>
      <c r="K1129" s="108"/>
      <c r="L1129" s="108"/>
      <c r="M1129" s="128"/>
      <c r="N1129" s="128"/>
      <c r="O1129" s="129"/>
    </row>
    <row r="1130" spans="1:15" x14ac:dyDescent="0.25">
      <c r="A1130" s="108"/>
      <c r="B1130" s="108"/>
      <c r="C1130" s="108"/>
      <c r="D1130" s="108"/>
      <c r="E1130" s="108"/>
      <c r="F1130" s="108"/>
      <c r="G1130" s="108"/>
      <c r="H1130" s="7"/>
      <c r="I1130" s="7"/>
      <c r="J1130" s="108"/>
      <c r="K1130" s="108"/>
      <c r="L1130" s="108"/>
      <c r="M1130" s="128"/>
      <c r="N1130" s="128"/>
      <c r="O1130" s="129"/>
    </row>
    <row r="1131" spans="1:15" x14ac:dyDescent="0.25">
      <c r="A1131" s="108"/>
      <c r="B1131" s="108"/>
      <c r="C1131" s="108"/>
      <c r="D1131" s="108"/>
      <c r="E1131" s="108"/>
      <c r="F1131" s="108"/>
      <c r="G1131" s="108"/>
      <c r="H1131" s="7"/>
      <c r="I1131" s="7"/>
      <c r="J1131" s="108"/>
      <c r="K1131" s="108"/>
      <c r="L1131" s="108"/>
      <c r="M1131" s="128"/>
      <c r="N1131" s="128"/>
      <c r="O1131" s="129"/>
    </row>
    <row r="1132" spans="1:15" x14ac:dyDescent="0.25">
      <c r="A1132" s="108"/>
      <c r="B1132" s="108"/>
      <c r="C1132" s="108"/>
      <c r="D1132" s="108"/>
      <c r="E1132" s="108"/>
      <c r="F1132" s="108"/>
      <c r="G1132" s="108"/>
      <c r="H1132" s="7"/>
      <c r="I1132" s="7"/>
      <c r="J1132" s="108"/>
      <c r="K1132" s="108"/>
      <c r="L1132" s="108"/>
      <c r="M1132" s="128"/>
      <c r="N1132" s="128"/>
      <c r="O1132" s="129"/>
    </row>
    <row r="1133" spans="1:15" x14ac:dyDescent="0.25">
      <c r="A1133" s="108"/>
      <c r="B1133" s="108"/>
      <c r="C1133" s="108"/>
      <c r="D1133" s="108"/>
      <c r="E1133" s="108"/>
      <c r="F1133" s="108"/>
      <c r="G1133" s="108"/>
      <c r="H1133" s="7"/>
      <c r="I1133" s="7"/>
      <c r="J1133" s="108"/>
      <c r="K1133" s="108"/>
      <c r="L1133" s="108"/>
      <c r="M1133" s="128"/>
      <c r="N1133" s="128"/>
      <c r="O1133" s="129"/>
    </row>
    <row r="1134" spans="1:15" x14ac:dyDescent="0.25">
      <c r="A1134" s="108"/>
      <c r="B1134" s="108"/>
      <c r="C1134" s="108"/>
      <c r="D1134" s="108"/>
      <c r="E1134" s="108"/>
      <c r="F1134" s="108"/>
      <c r="G1134" s="108"/>
      <c r="H1134" s="7"/>
      <c r="I1134" s="7"/>
      <c r="J1134" s="108"/>
      <c r="K1134" s="108"/>
      <c r="L1134" s="108"/>
      <c r="M1134" s="128"/>
      <c r="N1134" s="128"/>
      <c r="O1134" s="129"/>
    </row>
    <row r="1135" spans="1:15" x14ac:dyDescent="0.25">
      <c r="A1135" s="108"/>
      <c r="B1135" s="108"/>
      <c r="C1135" s="108"/>
      <c r="D1135" s="108"/>
      <c r="E1135" s="108"/>
      <c r="F1135" s="108"/>
      <c r="G1135" s="108"/>
      <c r="H1135" s="7"/>
      <c r="I1135" s="7"/>
      <c r="J1135" s="108"/>
      <c r="K1135" s="108"/>
      <c r="L1135" s="108"/>
      <c r="M1135" s="128"/>
      <c r="N1135" s="128"/>
      <c r="O1135" s="129"/>
    </row>
    <row r="1136" spans="1:15" x14ac:dyDescent="0.25">
      <c r="A1136" s="108"/>
      <c r="B1136" s="108"/>
      <c r="C1136" s="108"/>
      <c r="D1136" s="108"/>
      <c r="E1136" s="108"/>
      <c r="F1136" s="108"/>
      <c r="G1136" s="108"/>
      <c r="H1136" s="7"/>
      <c r="I1136" s="7"/>
      <c r="J1136" s="108"/>
      <c r="K1136" s="108"/>
      <c r="L1136" s="108"/>
      <c r="M1136" s="128"/>
      <c r="N1136" s="128"/>
      <c r="O1136" s="129"/>
    </row>
    <row r="1137" spans="1:15" x14ac:dyDescent="0.25">
      <c r="A1137" s="108"/>
      <c r="B1137" s="108"/>
      <c r="C1137" s="108"/>
      <c r="D1137" s="108"/>
      <c r="E1137" s="108"/>
      <c r="F1137" s="108"/>
      <c r="G1137" s="108"/>
      <c r="H1137" s="7"/>
      <c r="I1137" s="7"/>
      <c r="J1137" s="108"/>
      <c r="K1137" s="108"/>
      <c r="L1137" s="108"/>
      <c r="M1137" s="128"/>
      <c r="N1137" s="128"/>
      <c r="O1137" s="129"/>
    </row>
    <row r="1138" spans="1:15" x14ac:dyDescent="0.25">
      <c r="A1138" s="108"/>
      <c r="B1138" s="108"/>
      <c r="C1138" s="108"/>
      <c r="D1138" s="108"/>
      <c r="E1138" s="108"/>
      <c r="F1138" s="108"/>
      <c r="G1138" s="108"/>
      <c r="H1138" s="7"/>
      <c r="I1138" s="7"/>
      <c r="J1138" s="108"/>
      <c r="K1138" s="108"/>
      <c r="L1138" s="108"/>
      <c r="M1138" s="128"/>
      <c r="N1138" s="128"/>
      <c r="O1138" s="129"/>
    </row>
    <row r="1139" spans="1:15" x14ac:dyDescent="0.25">
      <c r="A1139" s="108"/>
      <c r="B1139" s="108"/>
      <c r="C1139" s="108"/>
      <c r="D1139" s="108"/>
      <c r="E1139" s="108"/>
      <c r="F1139" s="108"/>
      <c r="G1139" s="108"/>
      <c r="H1139" s="7"/>
      <c r="I1139" s="7"/>
      <c r="J1139" s="108"/>
      <c r="K1139" s="108"/>
      <c r="L1139" s="108"/>
      <c r="M1139" s="128"/>
      <c r="N1139" s="128"/>
      <c r="O1139" s="129"/>
    </row>
    <row r="1140" spans="1:15" x14ac:dyDescent="0.25">
      <c r="A1140" s="108"/>
      <c r="B1140" s="108"/>
      <c r="C1140" s="108"/>
      <c r="D1140" s="108"/>
      <c r="E1140" s="108"/>
      <c r="F1140" s="108"/>
      <c r="G1140" s="108"/>
      <c r="H1140" s="7"/>
      <c r="I1140" s="7"/>
      <c r="J1140" s="108"/>
      <c r="K1140" s="108"/>
      <c r="L1140" s="108"/>
      <c r="M1140" s="128"/>
      <c r="N1140" s="128"/>
      <c r="O1140" s="129"/>
    </row>
    <row r="1141" spans="1:15" x14ac:dyDescent="0.25">
      <c r="A1141" s="108"/>
      <c r="B1141" s="108"/>
      <c r="C1141" s="108"/>
      <c r="D1141" s="108"/>
      <c r="E1141" s="108"/>
      <c r="F1141" s="108"/>
      <c r="G1141" s="108"/>
      <c r="H1141" s="7"/>
      <c r="I1141" s="7"/>
      <c r="J1141" s="108"/>
      <c r="K1141" s="108"/>
      <c r="L1141" s="108"/>
      <c r="M1141" s="128"/>
      <c r="N1141" s="128"/>
      <c r="O1141" s="129"/>
    </row>
    <row r="1142" spans="1:15" x14ac:dyDescent="0.25">
      <c r="A1142" s="108"/>
      <c r="B1142" s="108"/>
      <c r="C1142" s="108"/>
      <c r="D1142" s="108"/>
      <c r="E1142" s="108"/>
      <c r="F1142" s="108"/>
      <c r="G1142" s="108"/>
      <c r="H1142" s="7"/>
      <c r="I1142" s="7"/>
      <c r="J1142" s="108"/>
      <c r="K1142" s="108"/>
      <c r="L1142" s="108"/>
      <c r="M1142" s="128"/>
      <c r="N1142" s="128"/>
      <c r="O1142" s="129"/>
    </row>
    <row r="1143" spans="1:15" x14ac:dyDescent="0.25">
      <c r="A1143" s="108"/>
      <c r="B1143" s="108"/>
      <c r="C1143" s="108"/>
      <c r="D1143" s="108"/>
      <c r="E1143" s="108"/>
      <c r="F1143" s="108"/>
      <c r="G1143" s="108"/>
      <c r="H1143" s="7"/>
      <c r="I1143" s="7"/>
      <c r="J1143" s="108"/>
      <c r="K1143" s="108"/>
      <c r="L1143" s="108"/>
      <c r="M1143" s="128"/>
      <c r="N1143" s="128"/>
      <c r="O1143" s="129"/>
    </row>
    <row r="1144" spans="1:15" x14ac:dyDescent="0.25">
      <c r="A1144" s="108"/>
      <c r="B1144" s="108"/>
      <c r="C1144" s="108"/>
      <c r="D1144" s="108"/>
      <c r="E1144" s="108"/>
      <c r="F1144" s="108"/>
      <c r="G1144" s="108"/>
      <c r="H1144" s="7"/>
      <c r="I1144" s="7"/>
      <c r="J1144" s="108"/>
      <c r="K1144" s="108"/>
      <c r="L1144" s="108"/>
      <c r="M1144" s="128"/>
      <c r="N1144" s="128"/>
      <c r="O1144" s="129"/>
    </row>
    <row r="1145" spans="1:15" x14ac:dyDescent="0.25">
      <c r="A1145" s="108"/>
      <c r="B1145" s="108"/>
      <c r="C1145" s="108"/>
      <c r="D1145" s="108"/>
      <c r="E1145" s="108"/>
      <c r="F1145" s="108"/>
      <c r="G1145" s="108"/>
      <c r="H1145" s="7"/>
      <c r="I1145" s="7"/>
      <c r="J1145" s="108"/>
      <c r="K1145" s="108"/>
      <c r="L1145" s="108"/>
      <c r="M1145" s="128"/>
      <c r="N1145" s="128"/>
      <c r="O1145" s="129"/>
    </row>
    <row r="1146" spans="1:15" x14ac:dyDescent="0.25">
      <c r="A1146" s="108"/>
      <c r="B1146" s="108"/>
      <c r="C1146" s="108"/>
      <c r="D1146" s="108"/>
      <c r="E1146" s="108"/>
      <c r="F1146" s="108"/>
      <c r="G1146" s="108"/>
      <c r="H1146" s="7"/>
      <c r="I1146" s="7"/>
      <c r="J1146" s="108"/>
      <c r="K1146" s="108"/>
      <c r="L1146" s="108"/>
      <c r="M1146" s="128"/>
      <c r="N1146" s="128"/>
      <c r="O1146" s="129"/>
    </row>
    <row r="1147" spans="1:15" x14ac:dyDescent="0.25">
      <c r="A1147" s="108"/>
      <c r="B1147" s="108"/>
      <c r="C1147" s="108"/>
      <c r="D1147" s="108"/>
      <c r="E1147" s="108"/>
      <c r="F1147" s="108"/>
      <c r="G1147" s="108"/>
      <c r="H1147" s="7"/>
      <c r="I1147" s="7"/>
      <c r="J1147" s="108"/>
      <c r="K1147" s="108"/>
      <c r="L1147" s="108"/>
      <c r="M1147" s="128"/>
      <c r="N1147" s="128"/>
      <c r="O1147" s="129"/>
    </row>
    <row r="1148" spans="1:15" x14ac:dyDescent="0.25">
      <c r="A1148" s="108"/>
      <c r="B1148" s="108"/>
      <c r="C1148" s="108"/>
      <c r="D1148" s="108"/>
      <c r="E1148" s="108"/>
      <c r="F1148" s="108"/>
      <c r="G1148" s="108"/>
      <c r="H1148" s="7"/>
      <c r="I1148" s="7"/>
      <c r="J1148" s="108"/>
      <c r="K1148" s="108"/>
      <c r="L1148" s="108"/>
      <c r="M1148" s="128"/>
      <c r="N1148" s="128"/>
      <c r="O1148" s="129"/>
    </row>
    <row r="1149" spans="1:15" x14ac:dyDescent="0.25">
      <c r="A1149" s="108"/>
      <c r="B1149" s="108"/>
      <c r="C1149" s="108"/>
      <c r="D1149" s="108"/>
      <c r="E1149" s="108"/>
      <c r="F1149" s="108"/>
      <c r="G1149" s="108"/>
      <c r="H1149" s="7"/>
      <c r="I1149" s="7"/>
      <c r="J1149" s="108"/>
      <c r="K1149" s="108"/>
      <c r="L1149" s="108"/>
      <c r="M1149" s="128"/>
      <c r="N1149" s="128"/>
      <c r="O1149" s="129"/>
    </row>
    <row r="1150" spans="1:15" x14ac:dyDescent="0.25">
      <c r="A1150" s="108"/>
      <c r="B1150" s="108"/>
      <c r="C1150" s="108"/>
      <c r="D1150" s="108"/>
      <c r="E1150" s="108"/>
      <c r="F1150" s="108"/>
      <c r="G1150" s="108"/>
      <c r="H1150" s="7"/>
      <c r="I1150" s="7"/>
      <c r="J1150" s="108"/>
      <c r="K1150" s="108"/>
      <c r="L1150" s="108"/>
      <c r="M1150" s="128"/>
      <c r="N1150" s="128"/>
      <c r="O1150" s="129"/>
    </row>
    <row r="1151" spans="1:15" x14ac:dyDescent="0.25">
      <c r="A1151" s="108"/>
      <c r="B1151" s="108"/>
      <c r="C1151" s="108"/>
      <c r="D1151" s="108"/>
      <c r="E1151" s="108"/>
      <c r="F1151" s="108"/>
      <c r="G1151" s="108"/>
      <c r="H1151" s="7"/>
      <c r="I1151" s="7"/>
      <c r="J1151" s="108"/>
      <c r="K1151" s="108"/>
      <c r="L1151" s="108"/>
      <c r="M1151" s="128"/>
      <c r="N1151" s="128"/>
      <c r="O1151" s="129"/>
    </row>
    <row r="1152" spans="1:15" x14ac:dyDescent="0.25">
      <c r="A1152" s="108"/>
      <c r="B1152" s="108"/>
      <c r="C1152" s="108"/>
      <c r="D1152" s="108"/>
      <c r="E1152" s="108"/>
      <c r="F1152" s="108"/>
      <c r="G1152" s="108"/>
      <c r="H1152" s="7"/>
      <c r="I1152" s="7"/>
      <c r="J1152" s="108"/>
      <c r="K1152" s="108"/>
      <c r="L1152" s="108"/>
      <c r="M1152" s="128"/>
      <c r="N1152" s="128"/>
      <c r="O1152" s="129"/>
    </row>
    <row r="1153" spans="1:15" x14ac:dyDescent="0.25">
      <c r="A1153" s="108"/>
      <c r="B1153" s="108"/>
      <c r="C1153" s="108"/>
      <c r="D1153" s="108"/>
      <c r="E1153" s="108"/>
      <c r="F1153" s="108"/>
      <c r="G1153" s="108"/>
      <c r="H1153" s="7"/>
      <c r="I1153" s="7"/>
      <c r="J1153" s="108"/>
      <c r="K1153" s="108"/>
      <c r="L1153" s="108"/>
      <c r="M1153" s="128"/>
      <c r="N1153" s="128"/>
      <c r="O1153" s="129"/>
    </row>
    <row r="1154" spans="1:15" x14ac:dyDescent="0.25">
      <c r="A1154" s="108"/>
      <c r="B1154" s="108"/>
      <c r="C1154" s="108"/>
      <c r="D1154" s="108"/>
      <c r="E1154" s="108"/>
      <c r="F1154" s="108"/>
      <c r="G1154" s="108"/>
      <c r="H1154" s="7"/>
      <c r="I1154" s="7"/>
      <c r="J1154" s="108"/>
      <c r="K1154" s="108"/>
      <c r="L1154" s="108"/>
      <c r="M1154" s="128"/>
      <c r="N1154" s="128"/>
      <c r="O1154" s="129"/>
    </row>
    <row r="1155" spans="1:15" x14ac:dyDescent="0.25">
      <c r="A1155" s="108"/>
      <c r="B1155" s="108"/>
      <c r="C1155" s="108"/>
      <c r="D1155" s="108"/>
      <c r="E1155" s="108"/>
      <c r="F1155" s="108"/>
      <c r="G1155" s="108"/>
      <c r="H1155" s="7"/>
      <c r="I1155" s="7"/>
      <c r="J1155" s="108"/>
      <c r="K1155" s="108"/>
      <c r="L1155" s="108"/>
      <c r="M1155" s="128"/>
      <c r="N1155" s="128"/>
      <c r="O1155" s="129"/>
    </row>
    <row r="1156" spans="1:15" x14ac:dyDescent="0.25">
      <c r="A1156" s="108"/>
      <c r="B1156" s="108"/>
      <c r="C1156" s="108"/>
      <c r="D1156" s="108"/>
      <c r="E1156" s="108"/>
      <c r="F1156" s="108"/>
      <c r="G1156" s="108"/>
      <c r="H1156" s="7"/>
      <c r="I1156" s="7"/>
      <c r="J1156" s="108"/>
      <c r="K1156" s="108"/>
      <c r="L1156" s="108"/>
      <c r="M1156" s="128"/>
      <c r="N1156" s="128"/>
      <c r="O1156" s="129"/>
    </row>
    <row r="1157" spans="1:15" x14ac:dyDescent="0.25">
      <c r="A1157" s="108"/>
      <c r="B1157" s="108"/>
      <c r="C1157" s="108"/>
      <c r="D1157" s="108"/>
      <c r="E1157" s="108"/>
      <c r="F1157" s="108"/>
      <c r="G1157" s="108"/>
      <c r="H1157" s="7"/>
      <c r="I1157" s="7"/>
      <c r="J1157" s="108"/>
      <c r="K1157" s="108"/>
      <c r="L1157" s="108"/>
      <c r="M1157" s="128"/>
      <c r="N1157" s="128"/>
      <c r="O1157" s="129"/>
    </row>
    <row r="1158" spans="1:15" x14ac:dyDescent="0.25">
      <c r="A1158" s="108"/>
      <c r="B1158" s="108"/>
      <c r="C1158" s="108"/>
      <c r="D1158" s="108"/>
      <c r="E1158" s="108"/>
      <c r="F1158" s="108"/>
      <c r="G1158" s="108"/>
      <c r="H1158" s="7"/>
      <c r="I1158" s="7"/>
      <c r="J1158" s="108"/>
      <c r="K1158" s="108"/>
      <c r="L1158" s="108"/>
      <c r="M1158" s="128"/>
      <c r="N1158" s="128"/>
      <c r="O1158" s="129"/>
    </row>
    <row r="1159" spans="1:15" x14ac:dyDescent="0.25">
      <c r="A1159" s="108"/>
      <c r="B1159" s="108"/>
      <c r="C1159" s="108"/>
      <c r="D1159" s="108"/>
      <c r="E1159" s="108"/>
      <c r="F1159" s="108"/>
      <c r="G1159" s="108"/>
      <c r="H1159" s="7"/>
      <c r="I1159" s="7"/>
      <c r="J1159" s="108"/>
      <c r="K1159" s="108"/>
      <c r="L1159" s="108"/>
      <c r="M1159" s="128"/>
      <c r="N1159" s="128"/>
      <c r="O1159" s="129"/>
    </row>
    <row r="1160" spans="1:15" x14ac:dyDescent="0.25">
      <c r="A1160" s="108"/>
      <c r="B1160" s="108"/>
      <c r="C1160" s="108"/>
      <c r="D1160" s="108"/>
      <c r="E1160" s="108"/>
      <c r="F1160" s="108"/>
      <c r="G1160" s="108"/>
      <c r="H1160" s="7"/>
      <c r="I1160" s="7"/>
      <c r="J1160" s="108"/>
      <c r="K1160" s="108"/>
      <c r="L1160" s="108"/>
      <c r="M1160" s="128"/>
      <c r="N1160" s="128"/>
      <c r="O1160" s="129"/>
    </row>
    <row r="1161" spans="1:15" x14ac:dyDescent="0.25">
      <c r="A1161" s="108"/>
      <c r="B1161" s="108"/>
      <c r="C1161" s="108"/>
      <c r="D1161" s="108"/>
      <c r="E1161" s="108"/>
      <c r="F1161" s="108"/>
      <c r="G1161" s="108"/>
      <c r="H1161" s="7"/>
      <c r="I1161" s="7"/>
      <c r="J1161" s="108"/>
      <c r="K1161" s="108"/>
      <c r="L1161" s="108"/>
      <c r="M1161" s="128"/>
      <c r="N1161" s="128"/>
      <c r="O1161" s="129"/>
    </row>
    <row r="1162" spans="1:15" x14ac:dyDescent="0.25">
      <c r="A1162" s="108"/>
      <c r="B1162" s="108"/>
      <c r="C1162" s="108"/>
      <c r="D1162" s="108"/>
      <c r="E1162" s="108"/>
      <c r="F1162" s="108"/>
      <c r="G1162" s="108"/>
      <c r="H1162" s="7"/>
      <c r="I1162" s="7"/>
      <c r="J1162" s="108"/>
      <c r="K1162" s="108"/>
      <c r="L1162" s="108"/>
      <c r="M1162" s="128"/>
      <c r="N1162" s="128"/>
      <c r="O1162" s="129"/>
    </row>
    <row r="1163" spans="1:15" x14ac:dyDescent="0.25">
      <c r="A1163" s="108"/>
      <c r="B1163" s="108"/>
      <c r="C1163" s="108"/>
      <c r="D1163" s="108"/>
      <c r="E1163" s="108"/>
      <c r="F1163" s="108"/>
      <c r="G1163" s="108"/>
      <c r="H1163" s="7"/>
      <c r="I1163" s="7"/>
      <c r="J1163" s="108"/>
      <c r="K1163" s="108"/>
      <c r="L1163" s="108"/>
      <c r="M1163" s="128"/>
      <c r="N1163" s="128"/>
      <c r="O1163" s="129"/>
    </row>
    <row r="1164" spans="1:15" x14ac:dyDescent="0.25">
      <c r="A1164" s="108"/>
      <c r="B1164" s="108"/>
      <c r="C1164" s="108"/>
      <c r="D1164" s="108"/>
      <c r="E1164" s="108"/>
      <c r="F1164" s="108"/>
      <c r="G1164" s="108"/>
      <c r="H1164" s="7"/>
      <c r="I1164" s="7"/>
      <c r="J1164" s="108"/>
      <c r="K1164" s="108"/>
      <c r="L1164" s="108"/>
      <c r="M1164" s="128"/>
      <c r="N1164" s="128"/>
      <c r="O1164" s="129"/>
    </row>
    <row r="1165" spans="1:15" x14ac:dyDescent="0.25">
      <c r="A1165" s="108"/>
      <c r="B1165" s="108"/>
      <c r="C1165" s="108"/>
      <c r="D1165" s="108"/>
      <c r="E1165" s="108"/>
      <c r="F1165" s="108"/>
      <c r="G1165" s="108"/>
      <c r="H1165" s="7"/>
      <c r="I1165" s="7"/>
      <c r="J1165" s="108"/>
      <c r="K1165" s="108"/>
      <c r="L1165" s="108"/>
      <c r="M1165" s="128"/>
      <c r="N1165" s="128"/>
      <c r="O1165" s="129"/>
    </row>
    <row r="1166" spans="1:15" x14ac:dyDescent="0.25">
      <c r="A1166" s="108"/>
      <c r="B1166" s="108"/>
      <c r="C1166" s="108"/>
      <c r="D1166" s="108"/>
      <c r="E1166" s="108"/>
      <c r="F1166" s="108"/>
      <c r="G1166" s="108"/>
      <c r="H1166" s="7"/>
      <c r="I1166" s="7"/>
      <c r="J1166" s="108"/>
      <c r="K1166" s="108"/>
      <c r="L1166" s="108"/>
      <c r="M1166" s="128"/>
      <c r="N1166" s="128"/>
      <c r="O1166" s="129"/>
    </row>
    <row r="1167" spans="1:15" x14ac:dyDescent="0.25">
      <c r="A1167" s="108"/>
      <c r="B1167" s="108"/>
      <c r="C1167" s="108"/>
      <c r="D1167" s="108"/>
      <c r="E1167" s="108"/>
      <c r="F1167" s="108"/>
      <c r="G1167" s="108"/>
      <c r="H1167" s="7"/>
      <c r="I1167" s="7"/>
      <c r="J1167" s="108"/>
      <c r="K1167" s="108"/>
      <c r="L1167" s="108"/>
      <c r="M1167" s="128"/>
      <c r="N1167" s="128"/>
      <c r="O1167" s="129"/>
    </row>
    <row r="1168" spans="1:15" x14ac:dyDescent="0.25">
      <c r="A1168" s="108"/>
      <c r="B1168" s="108"/>
      <c r="C1168" s="108"/>
      <c r="D1168" s="108"/>
      <c r="E1168" s="108"/>
      <c r="F1168" s="108"/>
      <c r="G1168" s="108"/>
      <c r="H1168" s="7"/>
      <c r="I1168" s="7"/>
      <c r="J1168" s="108"/>
      <c r="K1168" s="108"/>
      <c r="L1168" s="108"/>
      <c r="M1168" s="128"/>
      <c r="N1168" s="128"/>
      <c r="O1168" s="129"/>
    </row>
    <row r="1169" spans="1:15" x14ac:dyDescent="0.25">
      <c r="A1169" s="108"/>
      <c r="B1169" s="108"/>
      <c r="C1169" s="108"/>
      <c r="D1169" s="108"/>
      <c r="E1169" s="108"/>
      <c r="F1169" s="108"/>
      <c r="G1169" s="108"/>
      <c r="H1169" s="7"/>
      <c r="I1169" s="7"/>
      <c r="J1169" s="108"/>
      <c r="K1169" s="108"/>
      <c r="L1169" s="108"/>
      <c r="M1169" s="128"/>
      <c r="N1169" s="128"/>
      <c r="O1169" s="129"/>
    </row>
    <row r="1170" spans="1:15" x14ac:dyDescent="0.25">
      <c r="A1170" s="108"/>
      <c r="B1170" s="108"/>
      <c r="C1170" s="108"/>
      <c r="D1170" s="108"/>
      <c r="E1170" s="108"/>
      <c r="F1170" s="108"/>
      <c r="G1170" s="108"/>
      <c r="H1170" s="7"/>
      <c r="I1170" s="7"/>
      <c r="J1170" s="108"/>
      <c r="K1170" s="108"/>
      <c r="L1170" s="108"/>
      <c r="M1170" s="128"/>
      <c r="N1170" s="128"/>
      <c r="O1170" s="129"/>
    </row>
    <row r="1171" spans="1:15" x14ac:dyDescent="0.25">
      <c r="A1171" s="108"/>
      <c r="B1171" s="108"/>
      <c r="C1171" s="108"/>
      <c r="D1171" s="108"/>
      <c r="E1171" s="108"/>
      <c r="F1171" s="108"/>
      <c r="G1171" s="108"/>
      <c r="H1171" s="7"/>
      <c r="I1171" s="7"/>
      <c r="J1171" s="108"/>
      <c r="K1171" s="108"/>
      <c r="L1171" s="108"/>
      <c r="M1171" s="128"/>
      <c r="N1171" s="128"/>
      <c r="O1171" s="129"/>
    </row>
    <row r="1172" spans="1:15" x14ac:dyDescent="0.25">
      <c r="A1172" s="108"/>
      <c r="B1172" s="108"/>
      <c r="C1172" s="108"/>
      <c r="D1172" s="108"/>
      <c r="E1172" s="108"/>
      <c r="F1172" s="108"/>
      <c r="G1172" s="108"/>
      <c r="H1172" s="7"/>
      <c r="I1172" s="7"/>
      <c r="J1172" s="108"/>
      <c r="K1172" s="108"/>
      <c r="L1172" s="108"/>
      <c r="M1172" s="128"/>
      <c r="N1172" s="128"/>
      <c r="O1172" s="129"/>
    </row>
    <row r="1173" spans="1:15" x14ac:dyDescent="0.25">
      <c r="D1173" s="121"/>
      <c r="E1173" s="121"/>
      <c r="M1173" s="130"/>
      <c r="N1173" s="128"/>
      <c r="O1173" s="129"/>
    </row>
    <row r="1174" spans="1:15" x14ac:dyDescent="0.25">
      <c r="M1174" s="112"/>
      <c r="N1174" s="128"/>
      <c r="O1174" s="129"/>
    </row>
    <row r="1175" spans="1:15" x14ac:dyDescent="0.25">
      <c r="M1175" s="112"/>
      <c r="N1175" s="128"/>
      <c r="O1175" s="129"/>
    </row>
    <row r="1176" spans="1:15" x14ac:dyDescent="0.25">
      <c r="M1176" s="112"/>
      <c r="N1176" s="128"/>
      <c r="O1176" s="129"/>
    </row>
    <row r="1177" spans="1:15" x14ac:dyDescent="0.25">
      <c r="M1177" s="112"/>
      <c r="N1177" s="128"/>
      <c r="O1177" s="129"/>
    </row>
    <row r="1178" spans="1:15" x14ac:dyDescent="0.25">
      <c r="M1178" s="112"/>
      <c r="N1178" s="128"/>
      <c r="O1178" s="129"/>
    </row>
    <row r="1179" spans="1:15" x14ac:dyDescent="0.25">
      <c r="M1179" s="112"/>
      <c r="N1179" s="128"/>
      <c r="O1179" s="129"/>
    </row>
    <row r="1180" spans="1:15" x14ac:dyDescent="0.25">
      <c r="M1180" s="112"/>
      <c r="N1180" s="128"/>
      <c r="O1180" s="129"/>
    </row>
    <row r="1181" spans="1:15" x14ac:dyDescent="0.25">
      <c r="M1181" s="112"/>
      <c r="N1181" s="128"/>
      <c r="O1181" s="129"/>
    </row>
    <row r="1182" spans="1:15" x14ac:dyDescent="0.25">
      <c r="M1182" s="112"/>
      <c r="N1182" s="128"/>
      <c r="O1182" s="129"/>
    </row>
    <row r="1183" spans="1:15" x14ac:dyDescent="0.25">
      <c r="M1183" s="112"/>
      <c r="N1183" s="128"/>
      <c r="O1183" s="129"/>
    </row>
    <row r="1184" spans="1:15" x14ac:dyDescent="0.25">
      <c r="M1184" s="112"/>
      <c r="N1184" s="128"/>
      <c r="O1184" s="129"/>
    </row>
    <row r="1185" spans="13:15" x14ac:dyDescent="0.25">
      <c r="M1185" s="112"/>
      <c r="N1185" s="128"/>
      <c r="O1185" s="129"/>
    </row>
    <row r="1186" spans="13:15" x14ac:dyDescent="0.25">
      <c r="M1186" s="112"/>
      <c r="N1186" s="128"/>
      <c r="O1186" s="129"/>
    </row>
    <row r="1187" spans="13:15" x14ac:dyDescent="0.25">
      <c r="M1187" s="112"/>
      <c r="N1187" s="128"/>
      <c r="O1187" s="129"/>
    </row>
    <row r="1188" spans="13:15" x14ac:dyDescent="0.25">
      <c r="M1188" s="112"/>
      <c r="N1188" s="128"/>
      <c r="O1188" s="129"/>
    </row>
    <row r="1189" spans="13:15" x14ac:dyDescent="0.25">
      <c r="M1189" s="112"/>
      <c r="N1189" s="128"/>
      <c r="O1189" s="129"/>
    </row>
    <row r="1190" spans="13:15" x14ac:dyDescent="0.25">
      <c r="M1190" s="112"/>
      <c r="N1190" s="128"/>
      <c r="O1190" s="129"/>
    </row>
    <row r="1191" spans="13:15" x14ac:dyDescent="0.25">
      <c r="M1191" s="112"/>
      <c r="N1191" s="128"/>
      <c r="O1191" s="129"/>
    </row>
    <row r="1192" spans="13:15" x14ac:dyDescent="0.25">
      <c r="M1192" s="112"/>
      <c r="N1192" s="128"/>
      <c r="O1192" s="129"/>
    </row>
    <row r="1193" spans="13:15" x14ac:dyDescent="0.25">
      <c r="M1193" s="112"/>
      <c r="N1193" s="128"/>
      <c r="O1193" s="129"/>
    </row>
    <row r="1194" spans="13:15" x14ac:dyDescent="0.25">
      <c r="M1194" s="112"/>
      <c r="N1194" s="128"/>
      <c r="O1194" s="129"/>
    </row>
    <row r="1195" spans="13:15" x14ac:dyDescent="0.25">
      <c r="M1195" s="112"/>
      <c r="N1195" s="128"/>
      <c r="O1195" s="129"/>
    </row>
    <row r="1196" spans="13:15" x14ac:dyDescent="0.25">
      <c r="M1196" s="112"/>
      <c r="N1196" s="128"/>
      <c r="O1196" s="129"/>
    </row>
    <row r="1197" spans="13:15" x14ac:dyDescent="0.25">
      <c r="M1197" s="112"/>
      <c r="N1197" s="128"/>
      <c r="O1197" s="129"/>
    </row>
    <row r="1198" spans="13:15" x14ac:dyDescent="0.25">
      <c r="M1198" s="112"/>
      <c r="N1198" s="128"/>
      <c r="O1198" s="129"/>
    </row>
    <row r="1199" spans="13:15" x14ac:dyDescent="0.25">
      <c r="M1199" s="112"/>
      <c r="N1199" s="128"/>
      <c r="O1199" s="129"/>
    </row>
    <row r="1200" spans="13:15" x14ac:dyDescent="0.25">
      <c r="M1200" s="112"/>
      <c r="N1200" s="128"/>
      <c r="O1200" s="129"/>
    </row>
    <row r="1201" spans="13:15" x14ac:dyDescent="0.25">
      <c r="M1201" s="112"/>
      <c r="N1201" s="128"/>
      <c r="O1201" s="129"/>
    </row>
    <row r="1202" spans="13:15" x14ac:dyDescent="0.25">
      <c r="M1202" s="112"/>
      <c r="N1202" s="128"/>
      <c r="O1202" s="129"/>
    </row>
    <row r="1203" spans="13:15" x14ac:dyDescent="0.25">
      <c r="M1203" s="112"/>
      <c r="N1203" s="128"/>
      <c r="O1203" s="129"/>
    </row>
    <row r="1204" spans="13:15" x14ac:dyDescent="0.25">
      <c r="M1204" s="112"/>
      <c r="N1204" s="128"/>
      <c r="O1204" s="129"/>
    </row>
    <row r="1205" spans="13:15" x14ac:dyDescent="0.25">
      <c r="M1205" s="112"/>
      <c r="N1205" s="128"/>
      <c r="O1205" s="129"/>
    </row>
    <row r="1206" spans="13:15" x14ac:dyDescent="0.25">
      <c r="M1206" s="112"/>
      <c r="N1206" s="128"/>
      <c r="O1206" s="129"/>
    </row>
    <row r="1207" spans="13:15" x14ac:dyDescent="0.25">
      <c r="M1207" s="112"/>
      <c r="N1207" s="128"/>
      <c r="O1207" s="129"/>
    </row>
    <row r="1208" spans="13:15" x14ac:dyDescent="0.25">
      <c r="M1208" s="112"/>
      <c r="N1208" s="128"/>
      <c r="O1208" s="129"/>
    </row>
    <row r="1209" spans="13:15" x14ac:dyDescent="0.25">
      <c r="M1209" s="112"/>
      <c r="N1209" s="128"/>
      <c r="O1209" s="129"/>
    </row>
    <row r="1210" spans="13:15" x14ac:dyDescent="0.25">
      <c r="M1210" s="112"/>
      <c r="N1210" s="128"/>
      <c r="O1210" s="129"/>
    </row>
    <row r="1211" spans="13:15" x14ac:dyDescent="0.25">
      <c r="M1211" s="112"/>
      <c r="N1211" s="128"/>
      <c r="O1211" s="129"/>
    </row>
    <row r="1212" spans="13:15" x14ac:dyDescent="0.25">
      <c r="M1212" s="112"/>
      <c r="N1212" s="128"/>
      <c r="O1212" s="129"/>
    </row>
    <row r="1213" spans="13:15" x14ac:dyDescent="0.25">
      <c r="M1213" s="112"/>
      <c r="N1213" s="128"/>
      <c r="O1213" s="129"/>
    </row>
    <row r="1214" spans="13:15" x14ac:dyDescent="0.25">
      <c r="M1214" s="112"/>
      <c r="N1214" s="128"/>
      <c r="O1214" s="129"/>
    </row>
    <row r="1215" spans="13:15" x14ac:dyDescent="0.25">
      <c r="M1215" s="112"/>
      <c r="N1215" s="128"/>
      <c r="O1215" s="129"/>
    </row>
    <row r="1216" spans="13:15" x14ac:dyDescent="0.25">
      <c r="M1216" s="112"/>
      <c r="N1216" s="128"/>
      <c r="O1216" s="129"/>
    </row>
    <row r="1217" spans="13:15" x14ac:dyDescent="0.25">
      <c r="M1217" s="112"/>
      <c r="N1217" s="128"/>
      <c r="O1217" s="129"/>
    </row>
    <row r="1218" spans="13:15" x14ac:dyDescent="0.25">
      <c r="M1218" s="112"/>
      <c r="N1218" s="128"/>
      <c r="O1218" s="129"/>
    </row>
    <row r="1219" spans="13:15" x14ac:dyDescent="0.25">
      <c r="M1219" s="112"/>
      <c r="N1219" s="128"/>
      <c r="O1219" s="129"/>
    </row>
    <row r="1220" spans="13:15" x14ac:dyDescent="0.25">
      <c r="M1220" s="112"/>
      <c r="N1220" s="128"/>
      <c r="O1220" s="129"/>
    </row>
    <row r="1221" spans="13:15" x14ac:dyDescent="0.25">
      <c r="M1221" s="112"/>
      <c r="N1221" s="128"/>
      <c r="O1221" s="129"/>
    </row>
    <row r="1222" spans="13:15" x14ac:dyDescent="0.25">
      <c r="M1222" s="112"/>
      <c r="N1222" s="128"/>
      <c r="O1222" s="129"/>
    </row>
    <row r="1223" spans="13:15" x14ac:dyDescent="0.25">
      <c r="M1223" s="112"/>
      <c r="N1223" s="128"/>
      <c r="O1223" s="129"/>
    </row>
    <row r="1224" spans="13:15" x14ac:dyDescent="0.25">
      <c r="M1224" s="112"/>
      <c r="N1224" s="128"/>
      <c r="O1224" s="129"/>
    </row>
    <row r="1225" spans="13:15" x14ac:dyDescent="0.25">
      <c r="M1225" s="112"/>
      <c r="N1225" s="128"/>
      <c r="O1225" s="129"/>
    </row>
    <row r="1226" spans="13:15" x14ac:dyDescent="0.25">
      <c r="M1226" s="112"/>
      <c r="N1226" s="128"/>
      <c r="O1226" s="129"/>
    </row>
    <row r="1227" spans="13:15" x14ac:dyDescent="0.25">
      <c r="M1227" s="112"/>
      <c r="N1227" s="128"/>
      <c r="O1227" s="129"/>
    </row>
    <row r="1228" spans="13:15" x14ac:dyDescent="0.25">
      <c r="M1228" s="112"/>
      <c r="N1228" s="128"/>
      <c r="O1228" s="129"/>
    </row>
    <row r="1229" spans="13:15" x14ac:dyDescent="0.25">
      <c r="M1229" s="112"/>
      <c r="N1229" s="128"/>
      <c r="O1229" s="129"/>
    </row>
    <row r="1230" spans="13:15" x14ac:dyDescent="0.25">
      <c r="M1230" s="112"/>
      <c r="N1230" s="128"/>
      <c r="O1230" s="129"/>
    </row>
    <row r="1231" spans="13:15" x14ac:dyDescent="0.25">
      <c r="M1231" s="112"/>
      <c r="N1231" s="128"/>
      <c r="O1231" s="129"/>
    </row>
    <row r="1232" spans="13:15" x14ac:dyDescent="0.25">
      <c r="M1232" s="112"/>
      <c r="N1232" s="128"/>
      <c r="O1232" s="129"/>
    </row>
    <row r="1233" spans="13:15" x14ac:dyDescent="0.25">
      <c r="M1233" s="112"/>
      <c r="N1233" s="128"/>
      <c r="O1233" s="129"/>
    </row>
    <row r="1234" spans="13:15" x14ac:dyDescent="0.25">
      <c r="M1234" s="112"/>
      <c r="N1234" s="128"/>
      <c r="O1234" s="129"/>
    </row>
    <row r="1235" spans="13:15" x14ac:dyDescent="0.25">
      <c r="M1235" s="112"/>
      <c r="N1235" s="128"/>
      <c r="O1235" s="129"/>
    </row>
    <row r="1236" spans="13:15" x14ac:dyDescent="0.25">
      <c r="M1236" s="112"/>
      <c r="N1236" s="128"/>
      <c r="O1236" s="129"/>
    </row>
    <row r="1237" spans="13:15" x14ac:dyDescent="0.25">
      <c r="M1237" s="112"/>
      <c r="N1237" s="128"/>
      <c r="O1237" s="129"/>
    </row>
    <row r="1238" spans="13:15" x14ac:dyDescent="0.25">
      <c r="M1238" s="112"/>
      <c r="N1238" s="128"/>
      <c r="O1238" s="129"/>
    </row>
    <row r="1239" spans="13:15" x14ac:dyDescent="0.25">
      <c r="M1239" s="112"/>
      <c r="N1239" s="128"/>
      <c r="O1239" s="129"/>
    </row>
    <row r="1240" spans="13:15" x14ac:dyDescent="0.25">
      <c r="M1240" s="112"/>
      <c r="N1240" s="128"/>
      <c r="O1240" s="129"/>
    </row>
    <row r="1241" spans="13:15" x14ac:dyDescent="0.25">
      <c r="M1241" s="112"/>
      <c r="N1241" s="128"/>
      <c r="O1241" s="129"/>
    </row>
    <row r="1242" spans="13:15" x14ac:dyDescent="0.25">
      <c r="M1242" s="112"/>
      <c r="N1242" s="128"/>
      <c r="O1242" s="129"/>
    </row>
    <row r="1243" spans="13:15" x14ac:dyDescent="0.25">
      <c r="M1243" s="112"/>
      <c r="N1243" s="128"/>
      <c r="O1243" s="129"/>
    </row>
    <row r="1244" spans="13:15" x14ac:dyDescent="0.25">
      <c r="M1244" s="112"/>
      <c r="N1244" s="128"/>
      <c r="O1244" s="129"/>
    </row>
    <row r="1245" spans="13:15" x14ac:dyDescent="0.25">
      <c r="M1245" s="112"/>
      <c r="N1245" s="128"/>
      <c r="O1245" s="129"/>
    </row>
    <row r="1246" spans="13:15" x14ac:dyDescent="0.25">
      <c r="M1246" s="112"/>
      <c r="N1246" s="128"/>
      <c r="O1246" s="129"/>
    </row>
    <row r="1247" spans="13:15" x14ac:dyDescent="0.25">
      <c r="M1247" s="112"/>
      <c r="N1247" s="128"/>
      <c r="O1247" s="129"/>
    </row>
    <row r="1248" spans="13:15" x14ac:dyDescent="0.25">
      <c r="M1248" s="112"/>
      <c r="N1248" s="128"/>
      <c r="O1248" s="129"/>
    </row>
    <row r="1249" spans="13:15" x14ac:dyDescent="0.25">
      <c r="M1249" s="112"/>
      <c r="N1249" s="128"/>
      <c r="O1249" s="129"/>
    </row>
    <row r="1250" spans="13:15" x14ac:dyDescent="0.25">
      <c r="M1250" s="112"/>
      <c r="N1250" s="128"/>
      <c r="O1250" s="129"/>
    </row>
    <row r="1251" spans="13:15" x14ac:dyDescent="0.25">
      <c r="M1251" s="112"/>
      <c r="N1251" s="128"/>
      <c r="O1251" s="129"/>
    </row>
    <row r="1252" spans="13:15" x14ac:dyDescent="0.25">
      <c r="M1252" s="112"/>
      <c r="N1252" s="128"/>
      <c r="O1252" s="129"/>
    </row>
    <row r="1253" spans="13:15" x14ac:dyDescent="0.25">
      <c r="M1253" s="112"/>
      <c r="N1253" s="128"/>
      <c r="O1253" s="129"/>
    </row>
    <row r="1254" spans="13:15" x14ac:dyDescent="0.25">
      <c r="M1254" s="112"/>
      <c r="N1254" s="128"/>
      <c r="O1254" s="129"/>
    </row>
    <row r="1255" spans="13:15" x14ac:dyDescent="0.25">
      <c r="M1255" s="112"/>
      <c r="N1255" s="128"/>
      <c r="O1255" s="129"/>
    </row>
    <row r="1256" spans="13:15" x14ac:dyDescent="0.25">
      <c r="M1256" s="112"/>
      <c r="N1256" s="128"/>
      <c r="O1256" s="129"/>
    </row>
    <row r="1257" spans="13:15" x14ac:dyDescent="0.25">
      <c r="M1257" s="112"/>
      <c r="N1257" s="128"/>
      <c r="O1257" s="129"/>
    </row>
    <row r="1258" spans="13:15" x14ac:dyDescent="0.25">
      <c r="M1258" s="112"/>
      <c r="N1258" s="128"/>
      <c r="O1258" s="129"/>
    </row>
    <row r="1259" spans="13:15" x14ac:dyDescent="0.25">
      <c r="M1259" s="112"/>
      <c r="N1259" s="128"/>
      <c r="O1259" s="129"/>
    </row>
    <row r="1260" spans="13:15" x14ac:dyDescent="0.25">
      <c r="M1260" s="112"/>
      <c r="N1260" s="128"/>
      <c r="O1260" s="129"/>
    </row>
    <row r="1261" spans="13:15" x14ac:dyDescent="0.25">
      <c r="M1261" s="112"/>
      <c r="N1261" s="128"/>
      <c r="O1261" s="129"/>
    </row>
    <row r="1262" spans="13:15" x14ac:dyDescent="0.25">
      <c r="M1262" s="112"/>
      <c r="N1262" s="128"/>
      <c r="O1262" s="129"/>
    </row>
    <row r="1263" spans="13:15" x14ac:dyDescent="0.25">
      <c r="M1263" s="112"/>
      <c r="N1263" s="128"/>
      <c r="O1263" s="129"/>
    </row>
    <row r="1264" spans="13:15" x14ac:dyDescent="0.25">
      <c r="M1264" s="112"/>
      <c r="N1264" s="128"/>
      <c r="O1264" s="129"/>
    </row>
    <row r="1265" spans="13:15" x14ac:dyDescent="0.25">
      <c r="M1265" s="112"/>
      <c r="N1265" s="128"/>
      <c r="O1265" s="129"/>
    </row>
    <row r="1266" spans="13:15" x14ac:dyDescent="0.25">
      <c r="M1266" s="112"/>
      <c r="N1266" s="128"/>
      <c r="O1266" s="129"/>
    </row>
    <row r="1267" spans="13:15" x14ac:dyDescent="0.25">
      <c r="M1267" s="112"/>
      <c r="N1267" s="128"/>
      <c r="O1267" s="129"/>
    </row>
    <row r="1268" spans="13:15" x14ac:dyDescent="0.25">
      <c r="M1268" s="112"/>
      <c r="N1268" s="128"/>
      <c r="O1268" s="129"/>
    </row>
    <row r="1269" spans="13:15" x14ac:dyDescent="0.25">
      <c r="M1269" s="112"/>
      <c r="N1269" s="128"/>
      <c r="O1269" s="129"/>
    </row>
    <row r="1270" spans="13:15" x14ac:dyDescent="0.25">
      <c r="M1270" s="112"/>
      <c r="N1270" s="128"/>
      <c r="O1270" s="129"/>
    </row>
    <row r="1271" spans="13:15" x14ac:dyDescent="0.25">
      <c r="M1271" s="112"/>
      <c r="N1271" s="128"/>
      <c r="O1271" s="129"/>
    </row>
    <row r="1272" spans="13:15" x14ac:dyDescent="0.25">
      <c r="M1272" s="112"/>
      <c r="N1272" s="128"/>
      <c r="O1272" s="129"/>
    </row>
    <row r="1273" spans="13:15" x14ac:dyDescent="0.25">
      <c r="M1273" s="112"/>
      <c r="N1273" s="128"/>
      <c r="O1273" s="129"/>
    </row>
    <row r="1274" spans="13:15" x14ac:dyDescent="0.25">
      <c r="M1274" s="112"/>
      <c r="N1274" s="128"/>
      <c r="O1274" s="129"/>
    </row>
    <row r="1275" spans="13:15" x14ac:dyDescent="0.25">
      <c r="M1275" s="112"/>
      <c r="N1275" s="128"/>
      <c r="O1275" s="129"/>
    </row>
    <row r="1276" spans="13:15" x14ac:dyDescent="0.25">
      <c r="M1276" s="112"/>
      <c r="N1276" s="128"/>
      <c r="O1276" s="129"/>
    </row>
    <row r="1277" spans="13:15" x14ac:dyDescent="0.25">
      <c r="M1277" s="112"/>
      <c r="N1277" s="128"/>
      <c r="O1277" s="129"/>
    </row>
    <row r="1278" spans="13:15" x14ac:dyDescent="0.25">
      <c r="M1278" s="112"/>
      <c r="N1278" s="128"/>
      <c r="O1278" s="129"/>
    </row>
    <row r="1279" spans="13:15" x14ac:dyDescent="0.25">
      <c r="M1279" s="112"/>
      <c r="N1279" s="128"/>
      <c r="O1279" s="129"/>
    </row>
    <row r="1280" spans="13:15" x14ac:dyDescent="0.25">
      <c r="M1280" s="112"/>
      <c r="N1280" s="128"/>
      <c r="O1280" s="129"/>
    </row>
    <row r="1281" spans="13:15" x14ac:dyDescent="0.25">
      <c r="M1281" s="112"/>
      <c r="N1281" s="128"/>
      <c r="O1281" s="129"/>
    </row>
    <row r="1282" spans="13:15" x14ac:dyDescent="0.25">
      <c r="M1282" s="112"/>
      <c r="N1282" s="128"/>
      <c r="O1282" s="129"/>
    </row>
    <row r="1283" spans="13:15" x14ac:dyDescent="0.25">
      <c r="M1283" s="112"/>
      <c r="N1283" s="128"/>
      <c r="O1283" s="129"/>
    </row>
    <row r="1284" spans="13:15" x14ac:dyDescent="0.25">
      <c r="M1284" s="112"/>
      <c r="N1284" s="128"/>
      <c r="O1284" s="129"/>
    </row>
    <row r="1285" spans="13:15" x14ac:dyDescent="0.25">
      <c r="M1285" s="112"/>
      <c r="N1285" s="128"/>
      <c r="O1285" s="129"/>
    </row>
    <row r="1286" spans="13:15" x14ac:dyDescent="0.25">
      <c r="M1286" s="112"/>
      <c r="N1286" s="128"/>
      <c r="O1286" s="129"/>
    </row>
    <row r="1287" spans="13:15" x14ac:dyDescent="0.25">
      <c r="M1287" s="112"/>
      <c r="N1287" s="128"/>
      <c r="O1287" s="129"/>
    </row>
    <row r="1288" spans="13:15" x14ac:dyDescent="0.25">
      <c r="M1288" s="112"/>
      <c r="N1288" s="128"/>
      <c r="O1288" s="129"/>
    </row>
    <row r="1289" spans="13:15" x14ac:dyDescent="0.25">
      <c r="M1289" s="112"/>
      <c r="N1289" s="128"/>
      <c r="O1289" s="129"/>
    </row>
    <row r="1290" spans="13:15" x14ac:dyDescent="0.25">
      <c r="M1290" s="112"/>
      <c r="N1290" s="128"/>
      <c r="O1290" s="129"/>
    </row>
    <row r="1291" spans="13:15" x14ac:dyDescent="0.25">
      <c r="M1291" s="112"/>
      <c r="N1291" s="128"/>
      <c r="O1291" s="129"/>
    </row>
    <row r="1292" spans="13:15" x14ac:dyDescent="0.25">
      <c r="M1292" s="112"/>
      <c r="N1292" s="128"/>
      <c r="O1292" s="129"/>
    </row>
    <row r="1293" spans="13:15" x14ac:dyDescent="0.25">
      <c r="M1293" s="112"/>
      <c r="N1293" s="128"/>
      <c r="O1293" s="129"/>
    </row>
    <row r="1294" spans="13:15" x14ac:dyDescent="0.25">
      <c r="M1294" s="112"/>
      <c r="N1294" s="128"/>
      <c r="O1294" s="129"/>
    </row>
    <row r="1295" spans="13:15" x14ac:dyDescent="0.25">
      <c r="M1295" s="112"/>
      <c r="N1295" s="128"/>
      <c r="O1295" s="129"/>
    </row>
    <row r="1296" spans="13:15" x14ac:dyDescent="0.25">
      <c r="M1296" s="112"/>
      <c r="N1296" s="128"/>
      <c r="O1296" s="129"/>
    </row>
    <row r="1297" spans="13:15" x14ac:dyDescent="0.25">
      <c r="M1297" s="112"/>
      <c r="N1297" s="128"/>
      <c r="O1297" s="129"/>
    </row>
    <row r="1298" spans="13:15" x14ac:dyDescent="0.25">
      <c r="M1298" s="112"/>
      <c r="N1298" s="128"/>
      <c r="O1298" s="129"/>
    </row>
    <row r="1299" spans="13:15" x14ac:dyDescent="0.25">
      <c r="M1299" s="112"/>
      <c r="N1299" s="128"/>
      <c r="O1299" s="129"/>
    </row>
    <row r="1300" spans="13:15" x14ac:dyDescent="0.25">
      <c r="M1300" s="112"/>
      <c r="N1300" s="128"/>
      <c r="O1300" s="129"/>
    </row>
    <row r="1301" spans="13:15" x14ac:dyDescent="0.25">
      <c r="M1301" s="112"/>
      <c r="N1301" s="128"/>
      <c r="O1301" s="129"/>
    </row>
    <row r="1302" spans="13:15" x14ac:dyDescent="0.25">
      <c r="M1302" s="112"/>
      <c r="N1302" s="128"/>
      <c r="O1302" s="129"/>
    </row>
    <row r="1303" spans="13:15" x14ac:dyDescent="0.25">
      <c r="M1303" s="112"/>
      <c r="N1303" s="128"/>
      <c r="O1303" s="129"/>
    </row>
    <row r="1304" spans="13:15" x14ac:dyDescent="0.25">
      <c r="M1304" s="112"/>
      <c r="N1304" s="128"/>
      <c r="O1304" s="129"/>
    </row>
    <row r="1305" spans="13:15" x14ac:dyDescent="0.25">
      <c r="M1305" s="112"/>
      <c r="N1305" s="128"/>
      <c r="O1305" s="129"/>
    </row>
    <row r="1306" spans="13:15" x14ac:dyDescent="0.25">
      <c r="M1306" s="112"/>
      <c r="N1306" s="128"/>
      <c r="O1306" s="129"/>
    </row>
    <row r="1307" spans="13:15" x14ac:dyDescent="0.25">
      <c r="M1307" s="112"/>
      <c r="N1307" s="128"/>
      <c r="O1307" s="129"/>
    </row>
    <row r="1308" spans="13:15" x14ac:dyDescent="0.25">
      <c r="M1308" s="112"/>
      <c r="N1308" s="128"/>
      <c r="O1308" s="129"/>
    </row>
    <row r="1309" spans="13:15" x14ac:dyDescent="0.25">
      <c r="M1309" s="112"/>
      <c r="N1309" s="128"/>
      <c r="O1309" s="129"/>
    </row>
    <row r="1310" spans="13:15" x14ac:dyDescent="0.25">
      <c r="M1310" s="112"/>
      <c r="N1310" s="128"/>
      <c r="O1310" s="129"/>
    </row>
    <row r="1311" spans="13:15" x14ac:dyDescent="0.25">
      <c r="M1311" s="112"/>
      <c r="N1311" s="128"/>
      <c r="O1311" s="129"/>
    </row>
    <row r="1312" spans="13:15" x14ac:dyDescent="0.25">
      <c r="M1312" s="112"/>
      <c r="N1312" s="128"/>
      <c r="O1312" s="129"/>
    </row>
    <row r="1313" spans="13:15" x14ac:dyDescent="0.25">
      <c r="M1313" s="112"/>
      <c r="N1313" s="128"/>
      <c r="O1313" s="129"/>
    </row>
    <row r="1314" spans="13:15" x14ac:dyDescent="0.25">
      <c r="M1314" s="112"/>
      <c r="N1314" s="128"/>
      <c r="O1314" s="129"/>
    </row>
    <row r="1315" spans="13:15" x14ac:dyDescent="0.25">
      <c r="M1315" s="112"/>
      <c r="N1315" s="128"/>
      <c r="O1315" s="129"/>
    </row>
    <row r="1316" spans="13:15" x14ac:dyDescent="0.25">
      <c r="M1316" s="112"/>
      <c r="N1316" s="128"/>
      <c r="O1316" s="129"/>
    </row>
    <row r="1317" spans="13:15" x14ac:dyDescent="0.25">
      <c r="M1317" s="112"/>
      <c r="N1317" s="128"/>
      <c r="O1317" s="129"/>
    </row>
    <row r="1318" spans="13:15" x14ac:dyDescent="0.25">
      <c r="M1318" s="112"/>
      <c r="N1318" s="128"/>
      <c r="O1318" s="129"/>
    </row>
    <row r="1319" spans="13:15" x14ac:dyDescent="0.25">
      <c r="M1319" s="112"/>
      <c r="N1319" s="128"/>
      <c r="O1319" s="129"/>
    </row>
    <row r="1320" spans="13:15" x14ac:dyDescent="0.25">
      <c r="M1320" s="112"/>
      <c r="N1320" s="128"/>
      <c r="O1320" s="129"/>
    </row>
    <row r="1321" spans="13:15" x14ac:dyDescent="0.25">
      <c r="M1321" s="112"/>
      <c r="N1321" s="128"/>
      <c r="O1321" s="129"/>
    </row>
    <row r="1322" spans="13:15" x14ac:dyDescent="0.25">
      <c r="M1322" s="112"/>
      <c r="N1322" s="128"/>
      <c r="O1322" s="129"/>
    </row>
    <row r="1323" spans="13:15" x14ac:dyDescent="0.25">
      <c r="M1323" s="112"/>
      <c r="N1323" s="128"/>
      <c r="O1323" s="129"/>
    </row>
    <row r="1324" spans="13:15" x14ac:dyDescent="0.25">
      <c r="M1324" s="112"/>
      <c r="N1324" s="128"/>
      <c r="O1324" s="129"/>
    </row>
    <row r="1325" spans="13:15" x14ac:dyDescent="0.25">
      <c r="M1325" s="112"/>
      <c r="N1325" s="128"/>
      <c r="O1325" s="129"/>
    </row>
    <row r="1326" spans="13:15" x14ac:dyDescent="0.25">
      <c r="M1326" s="112"/>
      <c r="N1326" s="128"/>
      <c r="O1326" s="129"/>
    </row>
    <row r="1327" spans="13:15" x14ac:dyDescent="0.25">
      <c r="M1327" s="112"/>
      <c r="N1327" s="128"/>
      <c r="O1327" s="129"/>
    </row>
    <row r="1328" spans="13:15" x14ac:dyDescent="0.25">
      <c r="M1328" s="112"/>
      <c r="N1328" s="128"/>
      <c r="O1328" s="129"/>
    </row>
    <row r="1329" spans="13:15" x14ac:dyDescent="0.25">
      <c r="M1329" s="112"/>
      <c r="N1329" s="128"/>
      <c r="O1329" s="129"/>
    </row>
    <row r="1330" spans="13:15" x14ac:dyDescent="0.25">
      <c r="M1330" s="112"/>
      <c r="N1330" s="128"/>
      <c r="O1330" s="129"/>
    </row>
    <row r="1331" spans="13:15" x14ac:dyDescent="0.25">
      <c r="M1331" s="112"/>
      <c r="N1331" s="128"/>
      <c r="O1331" s="129"/>
    </row>
    <row r="1332" spans="13:15" x14ac:dyDescent="0.25">
      <c r="M1332" s="112"/>
      <c r="N1332" s="128"/>
      <c r="O1332" s="129"/>
    </row>
    <row r="1333" spans="13:15" x14ac:dyDescent="0.25">
      <c r="M1333" s="112"/>
      <c r="N1333" s="128"/>
      <c r="O1333" s="129"/>
    </row>
    <row r="1334" spans="13:15" x14ac:dyDescent="0.25">
      <c r="M1334" s="112"/>
      <c r="N1334" s="128"/>
      <c r="O1334" s="129"/>
    </row>
    <row r="1335" spans="13:15" x14ac:dyDescent="0.25">
      <c r="M1335" s="112"/>
      <c r="N1335" s="128"/>
      <c r="O1335" s="129"/>
    </row>
    <row r="1336" spans="13:15" x14ac:dyDescent="0.25">
      <c r="M1336" s="112"/>
      <c r="N1336" s="128"/>
      <c r="O1336" s="129"/>
    </row>
    <row r="1337" spans="13:15" x14ac:dyDescent="0.25">
      <c r="M1337" s="112"/>
      <c r="N1337" s="128"/>
      <c r="O1337" s="129"/>
    </row>
    <row r="1338" spans="13:15" x14ac:dyDescent="0.25">
      <c r="M1338" s="112"/>
      <c r="N1338" s="128"/>
      <c r="O1338" s="129"/>
    </row>
    <row r="1339" spans="13:15" x14ac:dyDescent="0.25">
      <c r="M1339" s="112"/>
      <c r="N1339" s="128"/>
      <c r="O1339" s="129"/>
    </row>
    <row r="1340" spans="13:15" x14ac:dyDescent="0.25">
      <c r="M1340" s="112"/>
      <c r="N1340" s="128"/>
      <c r="O1340" s="129"/>
    </row>
    <row r="1341" spans="13:15" x14ac:dyDescent="0.25">
      <c r="M1341" s="112"/>
      <c r="N1341" s="128"/>
      <c r="O1341" s="129"/>
    </row>
    <row r="1342" spans="13:15" x14ac:dyDescent="0.25">
      <c r="M1342" s="112"/>
      <c r="N1342" s="128"/>
      <c r="O1342" s="129"/>
    </row>
    <row r="1343" spans="13:15" x14ac:dyDescent="0.25">
      <c r="M1343" s="112"/>
      <c r="N1343" s="128"/>
      <c r="O1343" s="129"/>
    </row>
    <row r="1344" spans="13:15" x14ac:dyDescent="0.25">
      <c r="M1344" s="112"/>
      <c r="N1344" s="128"/>
      <c r="O1344" s="129"/>
    </row>
    <row r="1345" spans="13:15" x14ac:dyDescent="0.25">
      <c r="M1345" s="112"/>
      <c r="N1345" s="128"/>
      <c r="O1345" s="129"/>
    </row>
    <row r="1346" spans="13:15" x14ac:dyDescent="0.25">
      <c r="M1346" s="112"/>
      <c r="N1346" s="128"/>
      <c r="O1346" s="129"/>
    </row>
    <row r="1347" spans="13:15" x14ac:dyDescent="0.25">
      <c r="M1347" s="112"/>
      <c r="N1347" s="128"/>
      <c r="O1347" s="129"/>
    </row>
    <row r="1348" spans="13:15" x14ac:dyDescent="0.25">
      <c r="M1348" s="112"/>
      <c r="N1348" s="128"/>
      <c r="O1348" s="129"/>
    </row>
    <row r="1349" spans="13:15" x14ac:dyDescent="0.25">
      <c r="M1349" s="112"/>
      <c r="N1349" s="128"/>
      <c r="O1349" s="129"/>
    </row>
    <row r="1350" spans="13:15" x14ac:dyDescent="0.25">
      <c r="M1350" s="112"/>
      <c r="N1350" s="128"/>
      <c r="O1350" s="129"/>
    </row>
    <row r="1351" spans="13:15" x14ac:dyDescent="0.25">
      <c r="M1351" s="112"/>
      <c r="N1351" s="128"/>
      <c r="O1351" s="129"/>
    </row>
    <row r="1352" spans="13:15" x14ac:dyDescent="0.25">
      <c r="M1352" s="112"/>
      <c r="N1352" s="128"/>
      <c r="O1352" s="129"/>
    </row>
    <row r="1353" spans="13:15" x14ac:dyDescent="0.25">
      <c r="M1353" s="112"/>
      <c r="N1353" s="128"/>
      <c r="O1353" s="129"/>
    </row>
    <row r="1354" spans="13:15" x14ac:dyDescent="0.25">
      <c r="M1354" s="112"/>
      <c r="N1354" s="128"/>
      <c r="O1354" s="129"/>
    </row>
    <row r="1355" spans="13:15" x14ac:dyDescent="0.25">
      <c r="M1355" s="112"/>
      <c r="N1355" s="128"/>
      <c r="O1355" s="129"/>
    </row>
    <row r="1356" spans="13:15" x14ac:dyDescent="0.25">
      <c r="M1356" s="112"/>
      <c r="N1356" s="128"/>
      <c r="O1356" s="129"/>
    </row>
    <row r="1357" spans="13:15" x14ac:dyDescent="0.25">
      <c r="M1357" s="112"/>
      <c r="N1357" s="128"/>
      <c r="O1357" s="129"/>
    </row>
    <row r="1358" spans="13:15" x14ac:dyDescent="0.25">
      <c r="M1358" s="112"/>
      <c r="N1358" s="128"/>
      <c r="O1358" s="129"/>
    </row>
    <row r="1359" spans="13:15" x14ac:dyDescent="0.25">
      <c r="M1359" s="112"/>
      <c r="N1359" s="128"/>
      <c r="O1359" s="129"/>
    </row>
    <row r="1360" spans="13:15" x14ac:dyDescent="0.25">
      <c r="M1360" s="112"/>
      <c r="N1360" s="128"/>
      <c r="O1360" s="129"/>
    </row>
    <row r="1361" spans="13:15" x14ac:dyDescent="0.25">
      <c r="M1361" s="112"/>
      <c r="N1361" s="128"/>
      <c r="O1361" s="129"/>
    </row>
    <row r="1362" spans="13:15" x14ac:dyDescent="0.25">
      <c r="M1362" s="112"/>
      <c r="N1362" s="128"/>
      <c r="O1362" s="129"/>
    </row>
    <row r="1363" spans="13:15" x14ac:dyDescent="0.25">
      <c r="M1363" s="112"/>
      <c r="N1363" s="128"/>
      <c r="O1363" s="129"/>
    </row>
    <row r="1364" spans="13:15" x14ac:dyDescent="0.25">
      <c r="M1364" s="112"/>
      <c r="N1364" s="128"/>
      <c r="O1364" s="129"/>
    </row>
    <row r="1365" spans="13:15" x14ac:dyDescent="0.25">
      <c r="M1365" s="112"/>
      <c r="N1365" s="128"/>
      <c r="O1365" s="129"/>
    </row>
    <row r="1366" spans="13:15" x14ac:dyDescent="0.25">
      <c r="M1366" s="112"/>
      <c r="N1366" s="128"/>
      <c r="O1366" s="129"/>
    </row>
    <row r="1367" spans="13:15" x14ac:dyDescent="0.25">
      <c r="M1367" s="112"/>
      <c r="N1367" s="128"/>
      <c r="O1367" s="129"/>
    </row>
    <row r="1368" spans="13:15" x14ac:dyDescent="0.25">
      <c r="M1368" s="112"/>
      <c r="N1368" s="128"/>
      <c r="O1368" s="129"/>
    </row>
    <row r="1369" spans="13:15" x14ac:dyDescent="0.25">
      <c r="M1369" s="112"/>
      <c r="N1369" s="128"/>
      <c r="O1369" s="129"/>
    </row>
    <row r="1370" spans="13:15" x14ac:dyDescent="0.25">
      <c r="M1370" s="112"/>
      <c r="N1370" s="128"/>
      <c r="O1370" s="129"/>
    </row>
    <row r="1371" spans="13:15" x14ac:dyDescent="0.25">
      <c r="M1371" s="112"/>
      <c r="N1371" s="128"/>
      <c r="O1371" s="129"/>
    </row>
    <row r="1372" spans="13:15" x14ac:dyDescent="0.25">
      <c r="M1372" s="112"/>
      <c r="N1372" s="128"/>
      <c r="O1372" s="129"/>
    </row>
    <row r="1373" spans="13:15" x14ac:dyDescent="0.25">
      <c r="M1373" s="112"/>
      <c r="N1373" s="128"/>
      <c r="O1373" s="129"/>
    </row>
    <row r="1374" spans="13:15" x14ac:dyDescent="0.25">
      <c r="M1374" s="112"/>
      <c r="N1374" s="128"/>
      <c r="O1374" s="129"/>
    </row>
    <row r="1375" spans="13:15" x14ac:dyDescent="0.25">
      <c r="M1375" s="112"/>
      <c r="N1375" s="128"/>
      <c r="O1375" s="129"/>
    </row>
    <row r="1376" spans="13:15" x14ac:dyDescent="0.25">
      <c r="M1376" s="112"/>
      <c r="N1376" s="128"/>
      <c r="O1376" s="129"/>
    </row>
    <row r="1377" spans="13:15" x14ac:dyDescent="0.25">
      <c r="M1377" s="112"/>
      <c r="N1377" s="128"/>
      <c r="O1377" s="129"/>
    </row>
    <row r="1378" spans="13:15" x14ac:dyDescent="0.25">
      <c r="M1378" s="112"/>
      <c r="N1378" s="128"/>
      <c r="O1378" s="129"/>
    </row>
    <row r="1379" spans="13:15" x14ac:dyDescent="0.25">
      <c r="M1379" s="112"/>
      <c r="N1379" s="128"/>
      <c r="O1379" s="129"/>
    </row>
    <row r="1380" spans="13:15" x14ac:dyDescent="0.25">
      <c r="M1380" s="112"/>
      <c r="N1380" s="128"/>
      <c r="O1380" s="129"/>
    </row>
    <row r="1381" spans="13:15" x14ac:dyDescent="0.25">
      <c r="M1381" s="112"/>
      <c r="N1381" s="128"/>
      <c r="O1381" s="129"/>
    </row>
    <row r="1382" spans="13:15" x14ac:dyDescent="0.25">
      <c r="M1382" s="112"/>
      <c r="N1382" s="128"/>
      <c r="O1382" s="129"/>
    </row>
    <row r="1383" spans="13:15" x14ac:dyDescent="0.25">
      <c r="M1383" s="112"/>
      <c r="N1383" s="128"/>
      <c r="O1383" s="129"/>
    </row>
    <row r="1384" spans="13:15" x14ac:dyDescent="0.25">
      <c r="M1384" s="112"/>
      <c r="N1384" s="128"/>
      <c r="O1384" s="129"/>
    </row>
    <row r="1385" spans="13:15" x14ac:dyDescent="0.25">
      <c r="M1385" s="112"/>
      <c r="N1385" s="128"/>
      <c r="O1385" s="129"/>
    </row>
    <row r="1386" spans="13:15" x14ac:dyDescent="0.25">
      <c r="M1386" s="112"/>
      <c r="N1386" s="128"/>
      <c r="O1386" s="129"/>
    </row>
    <row r="1387" spans="13:15" x14ac:dyDescent="0.25">
      <c r="M1387" s="112"/>
      <c r="N1387" s="128"/>
      <c r="O1387" s="129"/>
    </row>
    <row r="1388" spans="13:15" x14ac:dyDescent="0.25">
      <c r="M1388" s="112"/>
      <c r="N1388" s="128"/>
      <c r="O1388" s="129"/>
    </row>
    <row r="1389" spans="13:15" x14ac:dyDescent="0.25">
      <c r="M1389" s="112"/>
      <c r="N1389" s="128"/>
      <c r="O1389" s="129"/>
    </row>
    <row r="1390" spans="13:15" x14ac:dyDescent="0.25">
      <c r="M1390" s="112"/>
      <c r="N1390" s="128"/>
      <c r="O1390" s="129"/>
    </row>
    <row r="1391" spans="13:15" x14ac:dyDescent="0.25">
      <c r="M1391" s="112"/>
      <c r="N1391" s="128"/>
      <c r="O1391" s="129"/>
    </row>
    <row r="1392" spans="13:15" x14ac:dyDescent="0.25">
      <c r="M1392" s="112"/>
      <c r="N1392" s="128"/>
      <c r="O1392" s="129"/>
    </row>
    <row r="1393" spans="13:15" x14ac:dyDescent="0.25">
      <c r="M1393" s="112"/>
      <c r="N1393" s="128"/>
      <c r="O1393" s="129"/>
    </row>
    <row r="1394" spans="13:15" x14ac:dyDescent="0.25">
      <c r="M1394" s="112"/>
      <c r="N1394" s="128"/>
      <c r="O1394" s="129"/>
    </row>
    <row r="1395" spans="13:15" x14ac:dyDescent="0.25">
      <c r="M1395" s="112"/>
      <c r="N1395" s="128"/>
      <c r="O1395" s="129"/>
    </row>
    <row r="1396" spans="13:15" x14ac:dyDescent="0.25">
      <c r="M1396" s="112"/>
      <c r="N1396" s="128"/>
      <c r="O1396" s="129"/>
    </row>
    <row r="1397" spans="13:15" x14ac:dyDescent="0.25">
      <c r="M1397" s="112"/>
      <c r="N1397" s="128"/>
      <c r="O1397" s="129"/>
    </row>
    <row r="1398" spans="13:15" x14ac:dyDescent="0.25">
      <c r="M1398" s="112"/>
      <c r="N1398" s="128"/>
      <c r="O1398" s="129"/>
    </row>
    <row r="1399" spans="13:15" x14ac:dyDescent="0.25">
      <c r="M1399" s="112"/>
      <c r="N1399" s="128"/>
      <c r="O1399" s="129"/>
    </row>
    <row r="1400" spans="13:15" x14ac:dyDescent="0.25">
      <c r="M1400" s="112"/>
      <c r="N1400" s="128"/>
      <c r="O1400" s="129"/>
    </row>
    <row r="1401" spans="13:15" x14ac:dyDescent="0.25">
      <c r="M1401" s="112"/>
      <c r="N1401" s="128"/>
      <c r="O1401" s="129"/>
    </row>
    <row r="1402" spans="13:15" x14ac:dyDescent="0.25">
      <c r="M1402" s="112"/>
      <c r="N1402" s="128"/>
      <c r="O1402" s="129"/>
    </row>
    <row r="1403" spans="13:15" x14ac:dyDescent="0.25">
      <c r="M1403" s="112"/>
      <c r="N1403" s="128"/>
      <c r="O1403" s="129"/>
    </row>
    <row r="1404" spans="13:15" x14ac:dyDescent="0.25">
      <c r="M1404" s="112"/>
      <c r="N1404" s="128"/>
      <c r="O1404" s="129"/>
    </row>
    <row r="1405" spans="13:15" x14ac:dyDescent="0.25">
      <c r="M1405" s="112"/>
      <c r="N1405" s="128"/>
      <c r="O1405" s="129"/>
    </row>
    <row r="1406" spans="13:15" x14ac:dyDescent="0.25">
      <c r="M1406" s="112"/>
      <c r="N1406" s="128"/>
      <c r="O1406" s="129"/>
    </row>
    <row r="1407" spans="13:15" x14ac:dyDescent="0.25">
      <c r="M1407" s="112"/>
      <c r="N1407" s="128"/>
      <c r="O1407" s="129"/>
    </row>
    <row r="1408" spans="13:15" x14ac:dyDescent="0.25">
      <c r="M1408" s="112"/>
      <c r="N1408" s="128"/>
      <c r="O1408" s="129"/>
    </row>
    <row r="1409" spans="13:15" x14ac:dyDescent="0.25">
      <c r="M1409" s="112"/>
      <c r="N1409" s="128"/>
      <c r="O1409" s="129"/>
    </row>
    <row r="1410" spans="13:15" x14ac:dyDescent="0.25">
      <c r="M1410" s="112"/>
      <c r="N1410" s="128"/>
      <c r="O1410" s="129"/>
    </row>
    <row r="1411" spans="13:15" x14ac:dyDescent="0.25">
      <c r="M1411" s="112"/>
      <c r="N1411" s="128"/>
      <c r="O1411" s="129"/>
    </row>
    <row r="1412" spans="13:15" x14ac:dyDescent="0.25">
      <c r="M1412" s="112"/>
      <c r="N1412" s="128"/>
      <c r="O1412" s="129"/>
    </row>
    <row r="1413" spans="13:15" x14ac:dyDescent="0.25">
      <c r="M1413" s="112"/>
      <c r="N1413" s="128"/>
      <c r="O1413" s="129"/>
    </row>
    <row r="1414" spans="13:15" x14ac:dyDescent="0.25">
      <c r="M1414" s="112"/>
      <c r="N1414" s="128"/>
      <c r="O1414" s="129"/>
    </row>
    <row r="1415" spans="13:15" x14ac:dyDescent="0.25">
      <c r="M1415" s="112"/>
      <c r="N1415" s="128"/>
      <c r="O1415" s="129"/>
    </row>
    <row r="1416" spans="13:15" x14ac:dyDescent="0.25">
      <c r="M1416" s="112"/>
      <c r="N1416" s="128"/>
      <c r="O1416" s="129"/>
    </row>
    <row r="1417" spans="13:15" x14ac:dyDescent="0.25">
      <c r="M1417" s="112"/>
      <c r="N1417" s="128"/>
      <c r="O1417" s="129"/>
    </row>
    <row r="1418" spans="13:15" x14ac:dyDescent="0.25">
      <c r="M1418" s="112"/>
      <c r="N1418" s="128"/>
      <c r="O1418" s="129"/>
    </row>
    <row r="1419" spans="13:15" x14ac:dyDescent="0.25">
      <c r="M1419" s="112"/>
      <c r="N1419" s="128"/>
      <c r="O1419" s="129"/>
    </row>
    <row r="1420" spans="13:15" x14ac:dyDescent="0.25">
      <c r="M1420" s="112"/>
      <c r="N1420" s="128"/>
      <c r="O1420" s="129"/>
    </row>
    <row r="1421" spans="13:15" x14ac:dyDescent="0.25">
      <c r="M1421" s="112"/>
      <c r="N1421" s="128"/>
      <c r="O1421" s="129"/>
    </row>
    <row r="1422" spans="13:15" x14ac:dyDescent="0.25">
      <c r="M1422" s="112"/>
      <c r="N1422" s="128"/>
      <c r="O1422" s="129"/>
    </row>
    <row r="1423" spans="13:15" x14ac:dyDescent="0.25">
      <c r="M1423" s="112"/>
      <c r="N1423" s="128"/>
      <c r="O1423" s="129"/>
    </row>
    <row r="1424" spans="13:15" x14ac:dyDescent="0.25">
      <c r="M1424" s="112"/>
      <c r="N1424" s="128"/>
      <c r="O1424" s="129"/>
    </row>
    <row r="1425" spans="13:15" x14ac:dyDescent="0.25">
      <c r="M1425" s="112"/>
      <c r="N1425" s="128"/>
      <c r="O1425" s="129"/>
    </row>
    <row r="1426" spans="13:15" x14ac:dyDescent="0.25">
      <c r="M1426" s="112"/>
      <c r="N1426" s="128"/>
      <c r="O1426" s="129"/>
    </row>
    <row r="1427" spans="13:15" x14ac:dyDescent="0.25">
      <c r="M1427" s="112"/>
      <c r="N1427" s="128"/>
      <c r="O1427" s="129"/>
    </row>
    <row r="1428" spans="13:15" x14ac:dyDescent="0.25">
      <c r="M1428" s="112"/>
      <c r="N1428" s="128"/>
      <c r="O1428" s="129"/>
    </row>
    <row r="1429" spans="13:15" x14ac:dyDescent="0.25">
      <c r="M1429" s="112"/>
      <c r="N1429" s="128"/>
      <c r="O1429" s="129"/>
    </row>
    <row r="1430" spans="13:15" x14ac:dyDescent="0.25">
      <c r="M1430" s="112"/>
      <c r="N1430" s="128"/>
      <c r="O1430" s="129"/>
    </row>
    <row r="1431" spans="13:15" x14ac:dyDescent="0.25">
      <c r="M1431" s="112"/>
      <c r="N1431" s="128"/>
      <c r="O1431" s="129"/>
    </row>
    <row r="1432" spans="13:15" x14ac:dyDescent="0.25">
      <c r="M1432" s="112"/>
      <c r="N1432" s="128"/>
      <c r="O1432" s="129"/>
    </row>
    <row r="1433" spans="13:15" x14ac:dyDescent="0.25">
      <c r="M1433" s="112"/>
      <c r="N1433" s="128"/>
      <c r="O1433" s="129"/>
    </row>
    <row r="1434" spans="13:15" x14ac:dyDescent="0.25">
      <c r="M1434" s="112"/>
      <c r="N1434" s="128"/>
      <c r="O1434" s="129"/>
    </row>
    <row r="1435" spans="13:15" x14ac:dyDescent="0.25">
      <c r="M1435" s="112"/>
      <c r="N1435" s="128"/>
      <c r="O1435" s="129"/>
    </row>
    <row r="1436" spans="13:15" x14ac:dyDescent="0.25">
      <c r="M1436" s="112"/>
      <c r="N1436" s="128"/>
      <c r="O1436" s="129"/>
    </row>
    <row r="1437" spans="13:15" x14ac:dyDescent="0.25">
      <c r="M1437" s="112"/>
      <c r="N1437" s="128"/>
      <c r="O1437" s="129"/>
    </row>
    <row r="1438" spans="13:15" x14ac:dyDescent="0.25">
      <c r="M1438" s="112"/>
      <c r="N1438" s="128"/>
      <c r="O1438" s="129"/>
    </row>
    <row r="1439" spans="13:15" x14ac:dyDescent="0.25">
      <c r="M1439" s="112"/>
      <c r="N1439" s="128"/>
      <c r="O1439" s="129"/>
    </row>
    <row r="1440" spans="13:15" x14ac:dyDescent="0.25">
      <c r="M1440" s="112"/>
      <c r="N1440" s="128"/>
      <c r="O1440" s="129"/>
    </row>
    <row r="1441" spans="13:15" x14ac:dyDescent="0.25">
      <c r="M1441" s="112"/>
      <c r="N1441" s="128"/>
      <c r="O1441" s="129"/>
    </row>
    <row r="1442" spans="13:15" x14ac:dyDescent="0.25">
      <c r="M1442" s="112"/>
      <c r="N1442" s="128"/>
      <c r="O1442" s="129"/>
    </row>
    <row r="1443" spans="13:15" x14ac:dyDescent="0.25">
      <c r="M1443" s="112"/>
      <c r="N1443" s="128"/>
      <c r="O1443" s="129"/>
    </row>
    <row r="1444" spans="13:15" x14ac:dyDescent="0.25">
      <c r="M1444" s="112"/>
      <c r="N1444" s="128"/>
      <c r="O1444" s="129"/>
    </row>
    <row r="1445" spans="13:15" x14ac:dyDescent="0.25">
      <c r="M1445" s="112"/>
      <c r="N1445" s="128"/>
      <c r="O1445" s="129"/>
    </row>
    <row r="1446" spans="13:15" x14ac:dyDescent="0.25">
      <c r="M1446" s="112"/>
      <c r="N1446" s="128"/>
      <c r="O1446" s="129"/>
    </row>
    <row r="1447" spans="13:15" x14ac:dyDescent="0.25">
      <c r="M1447" s="112"/>
      <c r="N1447" s="128"/>
      <c r="O1447" s="129"/>
    </row>
    <row r="1448" spans="13:15" x14ac:dyDescent="0.25">
      <c r="M1448" s="112"/>
      <c r="N1448" s="128"/>
      <c r="O1448" s="129"/>
    </row>
    <row r="1449" spans="13:15" x14ac:dyDescent="0.25">
      <c r="M1449" s="112"/>
      <c r="N1449" s="128"/>
      <c r="O1449" s="129"/>
    </row>
    <row r="1450" spans="13:15" x14ac:dyDescent="0.25">
      <c r="M1450" s="112"/>
      <c r="N1450" s="128"/>
      <c r="O1450" s="129"/>
    </row>
    <row r="1451" spans="13:15" x14ac:dyDescent="0.25">
      <c r="M1451" s="112"/>
      <c r="N1451" s="128"/>
      <c r="O1451" s="129"/>
    </row>
    <row r="1452" spans="13:15" x14ac:dyDescent="0.25">
      <c r="M1452" s="112"/>
      <c r="N1452" s="128"/>
      <c r="O1452" s="129"/>
    </row>
    <row r="1453" spans="13:15" x14ac:dyDescent="0.25">
      <c r="M1453" s="112"/>
      <c r="N1453" s="128"/>
      <c r="O1453" s="129"/>
    </row>
    <row r="1454" spans="13:15" x14ac:dyDescent="0.25">
      <c r="M1454" s="112"/>
      <c r="N1454" s="128"/>
      <c r="O1454" s="129"/>
    </row>
    <row r="1455" spans="13:15" x14ac:dyDescent="0.25">
      <c r="M1455" s="112"/>
      <c r="N1455" s="128"/>
      <c r="O1455" s="129"/>
    </row>
    <row r="1456" spans="13:15" x14ac:dyDescent="0.25">
      <c r="M1456" s="112"/>
      <c r="N1456" s="128"/>
      <c r="O1456" s="129"/>
    </row>
    <row r="1457" spans="13:15" x14ac:dyDescent="0.25">
      <c r="M1457" s="112"/>
      <c r="N1457" s="128"/>
      <c r="O1457" s="129"/>
    </row>
    <row r="1458" spans="13:15" x14ac:dyDescent="0.25">
      <c r="M1458" s="112"/>
      <c r="N1458" s="128"/>
      <c r="O1458" s="129"/>
    </row>
    <row r="1459" spans="13:15" x14ac:dyDescent="0.25">
      <c r="M1459" s="112"/>
      <c r="N1459" s="128"/>
      <c r="O1459" s="129"/>
    </row>
    <row r="1460" spans="13:15" x14ac:dyDescent="0.25">
      <c r="M1460" s="112"/>
      <c r="N1460" s="128"/>
      <c r="O1460" s="129"/>
    </row>
    <row r="1461" spans="13:15" x14ac:dyDescent="0.25">
      <c r="M1461" s="112"/>
      <c r="N1461" s="128"/>
      <c r="O1461" s="129"/>
    </row>
    <row r="1462" spans="13:15" x14ac:dyDescent="0.25">
      <c r="M1462" s="112"/>
      <c r="N1462" s="128"/>
      <c r="O1462" s="129"/>
    </row>
    <row r="1463" spans="13:15" x14ac:dyDescent="0.25">
      <c r="M1463" s="112"/>
      <c r="N1463" s="128"/>
      <c r="O1463" s="129"/>
    </row>
    <row r="1464" spans="13:15" x14ac:dyDescent="0.25">
      <c r="M1464" s="112"/>
      <c r="N1464" s="128"/>
      <c r="O1464" s="129"/>
    </row>
    <row r="1465" spans="13:15" x14ac:dyDescent="0.25">
      <c r="M1465" s="112"/>
      <c r="N1465" s="128"/>
      <c r="O1465" s="129"/>
    </row>
    <row r="1466" spans="13:15" x14ac:dyDescent="0.25">
      <c r="M1466" s="112"/>
      <c r="N1466" s="128"/>
      <c r="O1466" s="129"/>
    </row>
    <row r="1467" spans="13:15" x14ac:dyDescent="0.25">
      <c r="M1467" s="112"/>
      <c r="N1467" s="128"/>
      <c r="O1467" s="129"/>
    </row>
    <row r="1468" spans="13:15" x14ac:dyDescent="0.25">
      <c r="M1468" s="112"/>
      <c r="N1468" s="128"/>
      <c r="O1468" s="129"/>
    </row>
    <row r="1469" spans="13:15" x14ac:dyDescent="0.25">
      <c r="M1469" s="112"/>
      <c r="N1469" s="128"/>
      <c r="O1469" s="129"/>
    </row>
    <row r="1470" spans="13:15" x14ac:dyDescent="0.25">
      <c r="M1470" s="112"/>
      <c r="N1470" s="128"/>
      <c r="O1470" s="129"/>
    </row>
    <row r="1471" spans="13:15" x14ac:dyDescent="0.25">
      <c r="M1471" s="112"/>
      <c r="N1471" s="128"/>
      <c r="O1471" s="129"/>
    </row>
    <row r="1472" spans="13:15" x14ac:dyDescent="0.25">
      <c r="M1472" s="112"/>
      <c r="N1472" s="128"/>
      <c r="O1472" s="129"/>
    </row>
    <row r="1473" spans="13:15" x14ac:dyDescent="0.25">
      <c r="M1473" s="112"/>
      <c r="N1473" s="128"/>
      <c r="O1473" s="129"/>
    </row>
    <row r="1474" spans="13:15" x14ac:dyDescent="0.25">
      <c r="M1474" s="112"/>
      <c r="N1474" s="128"/>
      <c r="O1474" s="129"/>
    </row>
    <row r="1475" spans="13:15" x14ac:dyDescent="0.25">
      <c r="M1475" s="112"/>
      <c r="N1475" s="128"/>
      <c r="O1475" s="129"/>
    </row>
    <row r="1476" spans="13:15" x14ac:dyDescent="0.25">
      <c r="M1476" s="112"/>
      <c r="N1476" s="128"/>
      <c r="O1476" s="129"/>
    </row>
    <row r="1477" spans="13:15" x14ac:dyDescent="0.25">
      <c r="M1477" s="112"/>
      <c r="N1477" s="128"/>
      <c r="O1477" s="129"/>
    </row>
    <row r="1478" spans="13:15" x14ac:dyDescent="0.25">
      <c r="M1478" s="112"/>
      <c r="N1478" s="128"/>
      <c r="O1478" s="129"/>
    </row>
    <row r="1479" spans="13:15" x14ac:dyDescent="0.25">
      <c r="M1479" s="112"/>
      <c r="N1479" s="128"/>
      <c r="O1479" s="129"/>
    </row>
    <row r="1480" spans="13:15" x14ac:dyDescent="0.25">
      <c r="M1480" s="112"/>
      <c r="N1480" s="128"/>
      <c r="O1480" s="129"/>
    </row>
    <row r="1481" spans="13:15" x14ac:dyDescent="0.25">
      <c r="M1481" s="112"/>
      <c r="N1481" s="128"/>
      <c r="O1481" s="129"/>
    </row>
    <row r="1482" spans="13:15" x14ac:dyDescent="0.25">
      <c r="M1482" s="112"/>
      <c r="N1482" s="128"/>
      <c r="O1482" s="129"/>
    </row>
    <row r="1483" spans="13:15" x14ac:dyDescent="0.25">
      <c r="M1483" s="112"/>
      <c r="N1483" s="128"/>
      <c r="O1483" s="129"/>
    </row>
    <row r="1484" spans="13:15" x14ac:dyDescent="0.25">
      <c r="M1484" s="112"/>
      <c r="N1484" s="128"/>
      <c r="O1484" s="129"/>
    </row>
    <row r="1485" spans="13:15" x14ac:dyDescent="0.25">
      <c r="M1485" s="112"/>
      <c r="N1485" s="128"/>
      <c r="O1485" s="129"/>
    </row>
    <row r="1486" spans="13:15" x14ac:dyDescent="0.25">
      <c r="M1486" s="112"/>
      <c r="N1486" s="128"/>
      <c r="O1486" s="129"/>
    </row>
    <row r="1487" spans="13:15" x14ac:dyDescent="0.25">
      <c r="M1487" s="112"/>
      <c r="N1487" s="128"/>
      <c r="O1487" s="129"/>
    </row>
    <row r="1488" spans="13:15" x14ac:dyDescent="0.25">
      <c r="M1488" s="112"/>
      <c r="N1488" s="128"/>
      <c r="O1488" s="129"/>
    </row>
    <row r="1489" spans="13:15" x14ac:dyDescent="0.25">
      <c r="M1489" s="112"/>
      <c r="N1489" s="128"/>
      <c r="O1489" s="129"/>
    </row>
    <row r="1490" spans="13:15" x14ac:dyDescent="0.25">
      <c r="M1490" s="112"/>
      <c r="N1490" s="128"/>
      <c r="O1490" s="129"/>
    </row>
    <row r="1491" spans="13:15" x14ac:dyDescent="0.25">
      <c r="M1491" s="112"/>
      <c r="N1491" s="128"/>
      <c r="O1491" s="129"/>
    </row>
    <row r="1492" spans="13:15" x14ac:dyDescent="0.25">
      <c r="M1492" s="112"/>
      <c r="N1492" s="128"/>
      <c r="O1492" s="129"/>
    </row>
    <row r="1493" spans="13:15" x14ac:dyDescent="0.25">
      <c r="M1493" s="112"/>
      <c r="N1493" s="128"/>
      <c r="O1493" s="129"/>
    </row>
    <row r="1494" spans="13:15" x14ac:dyDescent="0.25">
      <c r="M1494" s="112"/>
      <c r="N1494" s="128"/>
      <c r="O1494" s="129"/>
    </row>
    <row r="1495" spans="13:15" x14ac:dyDescent="0.25">
      <c r="M1495" s="112"/>
      <c r="N1495" s="128"/>
      <c r="O1495" s="129"/>
    </row>
    <row r="1496" spans="13:15" x14ac:dyDescent="0.25">
      <c r="M1496" s="112"/>
      <c r="N1496" s="128"/>
      <c r="O1496" s="129"/>
    </row>
    <row r="1497" spans="13:15" x14ac:dyDescent="0.25">
      <c r="M1497" s="112"/>
      <c r="N1497" s="128"/>
      <c r="O1497" s="129"/>
    </row>
    <row r="1498" spans="13:15" x14ac:dyDescent="0.25">
      <c r="M1498" s="112"/>
      <c r="N1498" s="128"/>
      <c r="O1498" s="129"/>
    </row>
    <row r="1499" spans="13:15" x14ac:dyDescent="0.25">
      <c r="M1499" s="112"/>
      <c r="N1499" s="128"/>
      <c r="O1499" s="129"/>
    </row>
    <row r="1500" spans="13:15" x14ac:dyDescent="0.25">
      <c r="M1500" s="112"/>
      <c r="N1500" s="128"/>
      <c r="O1500" s="129"/>
    </row>
    <row r="1501" spans="13:15" x14ac:dyDescent="0.25">
      <c r="M1501" s="112"/>
      <c r="N1501" s="128"/>
      <c r="O1501" s="129"/>
    </row>
    <row r="1502" spans="13:15" x14ac:dyDescent="0.25">
      <c r="M1502" s="112"/>
      <c r="N1502" s="128"/>
      <c r="O1502" s="129"/>
    </row>
    <row r="1503" spans="13:15" x14ac:dyDescent="0.25">
      <c r="M1503" s="112"/>
      <c r="N1503" s="128"/>
      <c r="O1503" s="129"/>
    </row>
    <row r="1504" spans="13:15" x14ac:dyDescent="0.25">
      <c r="M1504" s="112"/>
      <c r="N1504" s="128"/>
      <c r="O1504" s="129"/>
    </row>
    <row r="1505" spans="13:15" x14ac:dyDescent="0.25">
      <c r="M1505" s="112"/>
      <c r="N1505" s="128"/>
      <c r="O1505" s="129"/>
    </row>
    <row r="1506" spans="13:15" x14ac:dyDescent="0.25">
      <c r="M1506" s="112"/>
      <c r="N1506" s="128"/>
      <c r="O1506" s="129"/>
    </row>
    <row r="1507" spans="13:15" x14ac:dyDescent="0.25">
      <c r="M1507" s="112"/>
      <c r="N1507" s="128"/>
      <c r="O1507" s="129"/>
    </row>
    <row r="1508" spans="13:15" x14ac:dyDescent="0.25">
      <c r="M1508" s="112"/>
      <c r="N1508" s="128"/>
      <c r="O1508" s="129"/>
    </row>
    <row r="1509" spans="13:15" x14ac:dyDescent="0.25">
      <c r="M1509" s="112"/>
      <c r="N1509" s="128"/>
      <c r="O1509" s="129"/>
    </row>
    <row r="1510" spans="13:15" x14ac:dyDescent="0.25">
      <c r="M1510" s="112"/>
      <c r="N1510" s="128"/>
      <c r="O1510" s="129"/>
    </row>
    <row r="1511" spans="13:15" x14ac:dyDescent="0.25">
      <c r="M1511" s="112"/>
      <c r="N1511" s="128"/>
      <c r="O1511" s="129"/>
    </row>
    <row r="1512" spans="13:15" x14ac:dyDescent="0.25">
      <c r="M1512" s="112"/>
      <c r="N1512" s="128"/>
      <c r="O1512" s="129"/>
    </row>
    <row r="1513" spans="13:15" x14ac:dyDescent="0.25">
      <c r="M1513" s="112"/>
      <c r="N1513" s="128"/>
      <c r="O1513" s="129"/>
    </row>
    <row r="1514" spans="13:15" x14ac:dyDescent="0.25">
      <c r="M1514" s="112"/>
      <c r="N1514" s="128"/>
      <c r="O1514" s="129"/>
    </row>
    <row r="1515" spans="13:15" x14ac:dyDescent="0.25">
      <c r="M1515" s="112"/>
      <c r="N1515" s="128"/>
      <c r="O1515" s="129"/>
    </row>
    <row r="1516" spans="13:15" x14ac:dyDescent="0.25">
      <c r="M1516" s="112"/>
      <c r="N1516" s="128"/>
      <c r="O1516" s="129"/>
    </row>
    <row r="1517" spans="13:15" x14ac:dyDescent="0.25">
      <c r="M1517" s="112"/>
      <c r="N1517" s="128"/>
      <c r="O1517" s="129"/>
    </row>
    <row r="1518" spans="13:15" x14ac:dyDescent="0.25">
      <c r="M1518" s="112"/>
      <c r="N1518" s="128"/>
      <c r="O1518" s="129"/>
    </row>
    <row r="1519" spans="13:15" x14ac:dyDescent="0.25">
      <c r="M1519" s="112"/>
      <c r="N1519" s="128"/>
      <c r="O1519" s="129"/>
    </row>
    <row r="1520" spans="13:15" x14ac:dyDescent="0.25">
      <c r="M1520" s="112"/>
      <c r="N1520" s="128"/>
      <c r="O1520" s="129"/>
    </row>
    <row r="1521" spans="13:15" x14ac:dyDescent="0.25">
      <c r="M1521" s="112"/>
      <c r="N1521" s="128"/>
      <c r="O1521" s="129"/>
    </row>
    <row r="1522" spans="13:15" x14ac:dyDescent="0.25">
      <c r="M1522" s="112"/>
      <c r="N1522" s="128"/>
      <c r="O1522" s="129"/>
    </row>
    <row r="1523" spans="13:15" x14ac:dyDescent="0.25">
      <c r="M1523" s="112"/>
      <c r="N1523" s="128"/>
      <c r="O1523" s="129"/>
    </row>
    <row r="1524" spans="13:15" x14ac:dyDescent="0.25">
      <c r="M1524" s="112"/>
      <c r="N1524" s="128"/>
      <c r="O1524" s="129"/>
    </row>
    <row r="1525" spans="13:15" x14ac:dyDescent="0.25">
      <c r="M1525" s="112"/>
      <c r="N1525" s="128"/>
      <c r="O1525" s="129"/>
    </row>
    <row r="1526" spans="13:15" x14ac:dyDescent="0.25">
      <c r="M1526" s="112"/>
      <c r="N1526" s="128"/>
      <c r="O1526" s="129"/>
    </row>
    <row r="1527" spans="13:15" x14ac:dyDescent="0.25">
      <c r="M1527" s="112"/>
      <c r="N1527" s="128"/>
      <c r="O1527" s="129"/>
    </row>
    <row r="1528" spans="13:15" x14ac:dyDescent="0.25">
      <c r="M1528" s="112"/>
      <c r="N1528" s="128"/>
      <c r="O1528" s="129"/>
    </row>
    <row r="1529" spans="13:15" x14ac:dyDescent="0.25">
      <c r="M1529" s="112"/>
      <c r="N1529" s="128"/>
      <c r="O1529" s="129"/>
    </row>
    <row r="1530" spans="13:15" x14ac:dyDescent="0.25">
      <c r="M1530" s="112"/>
      <c r="N1530" s="128"/>
      <c r="O1530" s="129"/>
    </row>
    <row r="1531" spans="13:15" x14ac:dyDescent="0.25">
      <c r="M1531" s="112"/>
      <c r="N1531" s="128"/>
      <c r="O1531" s="129"/>
    </row>
    <row r="1532" spans="13:15" x14ac:dyDescent="0.25">
      <c r="M1532" s="112"/>
      <c r="N1532" s="128"/>
      <c r="O1532" s="129"/>
    </row>
    <row r="1533" spans="13:15" x14ac:dyDescent="0.25">
      <c r="M1533" s="112"/>
      <c r="N1533" s="128"/>
      <c r="O1533" s="129"/>
    </row>
    <row r="1534" spans="13:15" x14ac:dyDescent="0.25">
      <c r="M1534" s="112"/>
      <c r="N1534" s="128"/>
      <c r="O1534" s="129"/>
    </row>
    <row r="1535" spans="13:15" x14ac:dyDescent="0.25">
      <c r="M1535" s="112"/>
      <c r="N1535" s="128"/>
      <c r="O1535" s="129"/>
    </row>
    <row r="1536" spans="13:15" x14ac:dyDescent="0.25">
      <c r="M1536" s="112"/>
      <c r="N1536" s="128"/>
      <c r="O1536" s="129"/>
    </row>
    <row r="1537" spans="13:15" x14ac:dyDescent="0.25">
      <c r="M1537" s="112"/>
      <c r="N1537" s="128"/>
      <c r="O1537" s="129"/>
    </row>
    <row r="1538" spans="13:15" x14ac:dyDescent="0.25">
      <c r="M1538" s="112"/>
      <c r="N1538" s="128"/>
      <c r="O1538" s="129"/>
    </row>
    <row r="1539" spans="13:15" x14ac:dyDescent="0.25">
      <c r="M1539" s="112"/>
      <c r="N1539" s="128"/>
      <c r="O1539" s="129"/>
    </row>
    <row r="1540" spans="13:15" x14ac:dyDescent="0.25">
      <c r="M1540" s="112"/>
      <c r="N1540" s="128"/>
      <c r="O1540" s="129"/>
    </row>
    <row r="1541" spans="13:15" x14ac:dyDescent="0.25">
      <c r="M1541" s="112"/>
      <c r="N1541" s="128"/>
      <c r="O1541" s="129"/>
    </row>
    <row r="1542" spans="13:15" x14ac:dyDescent="0.25">
      <c r="M1542" s="112"/>
      <c r="N1542" s="128"/>
      <c r="O1542" s="129"/>
    </row>
    <row r="1543" spans="13:15" x14ac:dyDescent="0.25">
      <c r="M1543" s="112"/>
      <c r="N1543" s="128"/>
      <c r="O1543" s="129"/>
    </row>
    <row r="1544" spans="13:15" x14ac:dyDescent="0.25">
      <c r="M1544" s="112"/>
      <c r="N1544" s="128"/>
      <c r="O1544" s="129"/>
    </row>
    <row r="1545" spans="13:15" x14ac:dyDescent="0.25">
      <c r="M1545" s="112"/>
      <c r="N1545" s="128"/>
      <c r="O1545" s="129"/>
    </row>
    <row r="1546" spans="13:15" x14ac:dyDescent="0.25">
      <c r="M1546" s="112"/>
      <c r="N1546" s="128"/>
      <c r="O1546" s="129"/>
    </row>
    <row r="1547" spans="13:15" x14ac:dyDescent="0.25">
      <c r="M1547" s="112"/>
      <c r="N1547" s="128"/>
      <c r="O1547" s="129"/>
    </row>
    <row r="1548" spans="13:15" x14ac:dyDescent="0.25">
      <c r="M1548" s="112"/>
      <c r="N1548" s="128"/>
      <c r="O1548" s="129"/>
    </row>
    <row r="1549" spans="13:15" x14ac:dyDescent="0.25">
      <c r="M1549" s="112"/>
      <c r="N1549" s="128"/>
      <c r="O1549" s="129"/>
    </row>
    <row r="1550" spans="13:15" x14ac:dyDescent="0.25">
      <c r="M1550" s="112"/>
      <c r="N1550" s="128"/>
      <c r="O1550" s="129"/>
    </row>
    <row r="1551" spans="13:15" x14ac:dyDescent="0.25">
      <c r="M1551" s="112"/>
      <c r="N1551" s="128"/>
      <c r="O1551" s="129"/>
    </row>
    <row r="1552" spans="13:15" x14ac:dyDescent="0.25">
      <c r="M1552" s="112"/>
      <c r="N1552" s="128"/>
      <c r="O1552" s="129"/>
    </row>
    <row r="1553" spans="13:15" x14ac:dyDescent="0.25">
      <c r="M1553" s="112"/>
      <c r="N1553" s="128"/>
      <c r="O1553" s="129"/>
    </row>
    <row r="1554" spans="13:15" x14ac:dyDescent="0.25">
      <c r="M1554" s="112"/>
      <c r="N1554" s="128"/>
      <c r="O1554" s="129"/>
    </row>
    <row r="1555" spans="13:15" x14ac:dyDescent="0.25">
      <c r="M1555" s="112"/>
      <c r="N1555" s="128"/>
      <c r="O1555" s="129"/>
    </row>
    <row r="1556" spans="13:15" x14ac:dyDescent="0.25">
      <c r="M1556" s="112"/>
      <c r="N1556" s="128"/>
      <c r="O1556" s="129"/>
    </row>
    <row r="1557" spans="13:15" x14ac:dyDescent="0.25">
      <c r="M1557" s="112"/>
      <c r="N1557" s="128"/>
      <c r="O1557" s="129"/>
    </row>
    <row r="1558" spans="13:15" x14ac:dyDescent="0.25">
      <c r="M1558" s="112"/>
      <c r="N1558" s="128"/>
      <c r="O1558" s="129"/>
    </row>
    <row r="1559" spans="13:15" x14ac:dyDescent="0.25">
      <c r="M1559" s="112"/>
      <c r="N1559" s="128"/>
      <c r="O1559" s="129"/>
    </row>
    <row r="1560" spans="13:15" x14ac:dyDescent="0.25">
      <c r="M1560" s="112"/>
      <c r="N1560" s="128"/>
      <c r="O1560" s="129"/>
    </row>
    <row r="1561" spans="13:15" x14ac:dyDescent="0.25">
      <c r="M1561" s="112"/>
      <c r="N1561" s="128"/>
      <c r="O1561" s="129"/>
    </row>
    <row r="1562" spans="13:15" x14ac:dyDescent="0.25">
      <c r="M1562" s="112"/>
      <c r="N1562" s="128"/>
      <c r="O1562" s="129"/>
    </row>
    <row r="1563" spans="13:15" x14ac:dyDescent="0.25">
      <c r="M1563" s="112"/>
      <c r="N1563" s="128"/>
      <c r="O1563" s="129"/>
    </row>
    <row r="1564" spans="13:15" x14ac:dyDescent="0.25">
      <c r="M1564" s="112"/>
      <c r="N1564" s="128"/>
      <c r="O1564" s="129"/>
    </row>
    <row r="1565" spans="13:15" x14ac:dyDescent="0.25">
      <c r="M1565" s="112"/>
      <c r="N1565" s="128"/>
      <c r="O1565" s="129"/>
    </row>
    <row r="1566" spans="13:15" x14ac:dyDescent="0.25">
      <c r="M1566" s="112"/>
      <c r="N1566" s="128"/>
      <c r="O1566" s="129"/>
    </row>
    <row r="1567" spans="13:15" x14ac:dyDescent="0.25">
      <c r="M1567" s="112"/>
      <c r="N1567" s="128"/>
      <c r="O1567" s="129"/>
    </row>
    <row r="1568" spans="13:15" x14ac:dyDescent="0.25">
      <c r="M1568" s="112"/>
      <c r="N1568" s="128"/>
      <c r="O1568" s="129"/>
    </row>
    <row r="1569" spans="13:15" x14ac:dyDescent="0.25">
      <c r="M1569" s="112"/>
      <c r="N1569" s="128"/>
      <c r="O1569" s="129"/>
    </row>
    <row r="1570" spans="13:15" x14ac:dyDescent="0.25">
      <c r="M1570" s="112"/>
      <c r="N1570" s="128"/>
      <c r="O1570" s="129"/>
    </row>
    <row r="1571" spans="13:15" x14ac:dyDescent="0.25">
      <c r="M1571" s="112"/>
      <c r="N1571" s="128"/>
      <c r="O1571" s="129"/>
    </row>
    <row r="1572" spans="13:15" x14ac:dyDescent="0.25">
      <c r="M1572" s="112"/>
      <c r="N1572" s="128"/>
      <c r="O1572" s="129"/>
    </row>
    <row r="1573" spans="13:15" x14ac:dyDescent="0.25">
      <c r="M1573" s="112"/>
      <c r="N1573" s="128"/>
      <c r="O1573" s="129"/>
    </row>
    <row r="1574" spans="13:15" x14ac:dyDescent="0.25">
      <c r="M1574" s="112"/>
      <c r="N1574" s="128"/>
      <c r="O1574" s="129"/>
    </row>
    <row r="1575" spans="13:15" x14ac:dyDescent="0.25">
      <c r="M1575" s="112"/>
      <c r="N1575" s="128"/>
      <c r="O1575" s="129"/>
    </row>
    <row r="1576" spans="13:15" x14ac:dyDescent="0.25">
      <c r="M1576" s="112"/>
      <c r="N1576" s="128"/>
      <c r="O1576" s="129"/>
    </row>
    <row r="1577" spans="13:15" x14ac:dyDescent="0.25">
      <c r="M1577" s="112"/>
      <c r="N1577" s="128"/>
      <c r="O1577" s="129"/>
    </row>
    <row r="1578" spans="13:15" x14ac:dyDescent="0.25">
      <c r="M1578" s="112"/>
      <c r="N1578" s="128"/>
      <c r="O1578" s="129"/>
    </row>
    <row r="1579" spans="13:15" x14ac:dyDescent="0.25">
      <c r="M1579" s="112"/>
      <c r="N1579" s="128"/>
      <c r="O1579" s="129"/>
    </row>
    <row r="1580" spans="13:15" x14ac:dyDescent="0.25">
      <c r="M1580" s="112"/>
      <c r="N1580" s="128"/>
      <c r="O1580" s="129"/>
    </row>
    <row r="1581" spans="13:15" x14ac:dyDescent="0.25">
      <c r="M1581" s="112"/>
      <c r="N1581" s="128"/>
      <c r="O1581" s="129"/>
    </row>
    <row r="1582" spans="13:15" x14ac:dyDescent="0.25">
      <c r="M1582" s="112"/>
      <c r="N1582" s="128"/>
      <c r="O1582" s="129"/>
    </row>
    <row r="1583" spans="13:15" x14ac:dyDescent="0.25">
      <c r="M1583" s="112"/>
      <c r="N1583" s="128"/>
      <c r="O1583" s="129"/>
    </row>
    <row r="1584" spans="13:15" x14ac:dyDescent="0.25">
      <c r="M1584" s="112"/>
      <c r="N1584" s="128"/>
      <c r="O1584" s="129"/>
    </row>
    <row r="1585" spans="13:15" x14ac:dyDescent="0.25">
      <c r="M1585" s="112"/>
      <c r="N1585" s="128"/>
      <c r="O1585" s="129"/>
    </row>
    <row r="1586" spans="13:15" x14ac:dyDescent="0.25">
      <c r="M1586" s="112"/>
      <c r="N1586" s="128"/>
      <c r="O1586" s="129"/>
    </row>
    <row r="1587" spans="13:15" x14ac:dyDescent="0.25">
      <c r="M1587" s="112"/>
      <c r="N1587" s="128"/>
      <c r="O1587" s="129"/>
    </row>
    <row r="1588" spans="13:15" x14ac:dyDescent="0.25">
      <c r="M1588" s="112"/>
      <c r="N1588" s="128"/>
      <c r="O1588" s="129"/>
    </row>
    <row r="1589" spans="13:15" x14ac:dyDescent="0.25">
      <c r="M1589" s="112"/>
      <c r="N1589" s="128"/>
      <c r="O1589" s="129"/>
    </row>
    <row r="1590" spans="13:15" x14ac:dyDescent="0.25">
      <c r="M1590" s="112"/>
      <c r="N1590" s="128"/>
      <c r="O1590" s="129"/>
    </row>
    <row r="1591" spans="13:15" x14ac:dyDescent="0.25">
      <c r="M1591" s="112"/>
      <c r="N1591" s="128"/>
      <c r="O1591" s="129"/>
    </row>
    <row r="1592" spans="13:15" x14ac:dyDescent="0.25">
      <c r="M1592" s="112"/>
      <c r="N1592" s="128"/>
      <c r="O1592" s="129"/>
    </row>
    <row r="1593" spans="13:15" x14ac:dyDescent="0.25">
      <c r="M1593" s="112"/>
      <c r="N1593" s="128"/>
      <c r="O1593" s="129"/>
    </row>
    <row r="1594" spans="13:15" x14ac:dyDescent="0.25">
      <c r="M1594" s="112"/>
      <c r="N1594" s="128"/>
      <c r="O1594" s="129"/>
    </row>
    <row r="1595" spans="13:15" x14ac:dyDescent="0.25">
      <c r="M1595" s="112"/>
      <c r="N1595" s="128"/>
      <c r="O1595" s="129"/>
    </row>
    <row r="1596" spans="13:15" x14ac:dyDescent="0.25">
      <c r="M1596" s="112"/>
      <c r="N1596" s="128"/>
      <c r="O1596" s="129"/>
    </row>
    <row r="1597" spans="13:15" x14ac:dyDescent="0.25">
      <c r="M1597" s="112"/>
      <c r="N1597" s="128"/>
      <c r="O1597" s="129"/>
    </row>
    <row r="1598" spans="13:15" x14ac:dyDescent="0.25">
      <c r="M1598" s="112"/>
      <c r="N1598" s="128"/>
      <c r="O1598" s="129"/>
    </row>
    <row r="1599" spans="13:15" x14ac:dyDescent="0.25">
      <c r="M1599" s="112"/>
      <c r="N1599" s="128"/>
      <c r="O1599" s="129"/>
    </row>
    <row r="1600" spans="13:15" x14ac:dyDescent="0.25">
      <c r="M1600" s="112"/>
      <c r="N1600" s="128"/>
      <c r="O1600" s="129"/>
    </row>
    <row r="1601" spans="13:15" x14ac:dyDescent="0.25">
      <c r="M1601" s="112"/>
      <c r="N1601" s="128"/>
      <c r="O1601" s="129"/>
    </row>
    <row r="1602" spans="13:15" x14ac:dyDescent="0.25">
      <c r="M1602" s="112"/>
      <c r="N1602" s="128"/>
      <c r="O1602" s="129"/>
    </row>
    <row r="1603" spans="13:15" x14ac:dyDescent="0.25">
      <c r="M1603" s="112"/>
      <c r="N1603" s="128"/>
      <c r="O1603" s="129"/>
    </row>
    <row r="1604" spans="13:15" x14ac:dyDescent="0.25">
      <c r="M1604" s="112"/>
      <c r="N1604" s="128"/>
      <c r="O1604" s="129"/>
    </row>
    <row r="1605" spans="13:15" x14ac:dyDescent="0.25">
      <c r="M1605" s="112"/>
      <c r="N1605" s="128"/>
      <c r="O1605" s="129"/>
    </row>
    <row r="1606" spans="13:15" x14ac:dyDescent="0.25">
      <c r="M1606" s="112"/>
      <c r="N1606" s="128"/>
      <c r="O1606" s="129"/>
    </row>
    <row r="1607" spans="13:15" x14ac:dyDescent="0.25">
      <c r="M1607" s="112"/>
      <c r="N1607" s="128"/>
      <c r="O1607" s="129"/>
    </row>
    <row r="1608" spans="13:15" x14ac:dyDescent="0.25">
      <c r="M1608" s="112"/>
      <c r="N1608" s="128"/>
      <c r="O1608" s="129"/>
    </row>
    <row r="1609" spans="13:15" x14ac:dyDescent="0.25">
      <c r="M1609" s="112"/>
      <c r="N1609" s="128"/>
      <c r="O1609" s="129"/>
    </row>
    <row r="1610" spans="13:15" x14ac:dyDescent="0.25">
      <c r="M1610" s="112"/>
      <c r="N1610" s="128"/>
      <c r="O1610" s="129"/>
    </row>
    <row r="1611" spans="13:15" x14ac:dyDescent="0.25">
      <c r="M1611" s="112"/>
      <c r="N1611" s="128"/>
      <c r="O1611" s="129"/>
    </row>
    <row r="1612" spans="13:15" x14ac:dyDescent="0.25">
      <c r="M1612" s="112"/>
      <c r="N1612" s="128"/>
      <c r="O1612" s="129"/>
    </row>
    <row r="1613" spans="13:15" x14ac:dyDescent="0.25">
      <c r="M1613" s="112"/>
      <c r="N1613" s="128"/>
      <c r="O1613" s="129"/>
    </row>
    <row r="1614" spans="13:15" x14ac:dyDescent="0.25">
      <c r="M1614" s="112"/>
      <c r="N1614" s="128"/>
      <c r="O1614" s="129"/>
    </row>
    <row r="1615" spans="13:15" x14ac:dyDescent="0.25">
      <c r="M1615" s="112"/>
      <c r="N1615" s="128"/>
      <c r="O1615" s="129"/>
    </row>
    <row r="1616" spans="13:15" x14ac:dyDescent="0.25">
      <c r="M1616" s="112"/>
      <c r="N1616" s="128"/>
      <c r="O1616" s="129"/>
    </row>
    <row r="1617" spans="13:15" x14ac:dyDescent="0.25">
      <c r="M1617" s="112"/>
      <c r="N1617" s="128"/>
      <c r="O1617" s="129"/>
    </row>
    <row r="1618" spans="13:15" x14ac:dyDescent="0.25">
      <c r="M1618" s="112"/>
      <c r="N1618" s="128"/>
      <c r="O1618" s="129"/>
    </row>
    <row r="1619" spans="13:15" x14ac:dyDescent="0.25">
      <c r="M1619" s="112"/>
      <c r="N1619" s="128"/>
      <c r="O1619" s="129"/>
    </row>
    <row r="1620" spans="13:15" x14ac:dyDescent="0.25">
      <c r="M1620" s="112"/>
      <c r="N1620" s="128"/>
      <c r="O1620" s="129"/>
    </row>
    <row r="1621" spans="13:15" x14ac:dyDescent="0.25">
      <c r="M1621" s="112"/>
      <c r="N1621" s="128"/>
      <c r="O1621" s="129"/>
    </row>
    <row r="1622" spans="13:15" x14ac:dyDescent="0.25">
      <c r="M1622" s="112"/>
      <c r="N1622" s="128"/>
      <c r="O1622" s="129"/>
    </row>
    <row r="1623" spans="13:15" x14ac:dyDescent="0.25">
      <c r="M1623" s="112"/>
      <c r="N1623" s="128"/>
      <c r="O1623" s="129"/>
    </row>
    <row r="1624" spans="13:15" x14ac:dyDescent="0.25">
      <c r="M1624" s="112"/>
      <c r="N1624" s="128"/>
      <c r="O1624" s="129"/>
    </row>
    <row r="1625" spans="13:15" x14ac:dyDescent="0.25">
      <c r="M1625" s="112"/>
      <c r="N1625" s="128"/>
      <c r="O1625" s="129"/>
    </row>
    <row r="1626" spans="13:15" x14ac:dyDescent="0.25">
      <c r="M1626" s="112"/>
      <c r="N1626" s="128"/>
      <c r="O1626" s="129"/>
    </row>
    <row r="1627" spans="13:15" x14ac:dyDescent="0.25">
      <c r="M1627" s="112"/>
      <c r="N1627" s="128"/>
      <c r="O1627" s="129"/>
    </row>
    <row r="1628" spans="13:15" x14ac:dyDescent="0.25">
      <c r="M1628" s="112"/>
      <c r="N1628" s="128"/>
      <c r="O1628" s="129"/>
    </row>
    <row r="1629" spans="13:15" x14ac:dyDescent="0.25">
      <c r="M1629" s="112"/>
      <c r="N1629" s="128"/>
      <c r="O1629" s="129"/>
    </row>
    <row r="1630" spans="13:15" x14ac:dyDescent="0.25">
      <c r="M1630" s="112"/>
      <c r="N1630" s="128"/>
      <c r="O1630" s="129"/>
    </row>
    <row r="1631" spans="13:15" x14ac:dyDescent="0.25">
      <c r="M1631" s="112"/>
      <c r="N1631" s="128"/>
      <c r="O1631" s="129"/>
    </row>
    <row r="1632" spans="13:15" x14ac:dyDescent="0.25">
      <c r="M1632" s="112"/>
      <c r="N1632" s="128"/>
      <c r="O1632" s="129"/>
    </row>
    <row r="1633" spans="13:15" x14ac:dyDescent="0.25">
      <c r="M1633" s="112"/>
      <c r="N1633" s="128"/>
      <c r="O1633" s="129"/>
    </row>
    <row r="1634" spans="13:15" x14ac:dyDescent="0.25">
      <c r="M1634" s="112"/>
      <c r="N1634" s="128"/>
      <c r="O1634" s="129"/>
    </row>
    <row r="1635" spans="13:15" x14ac:dyDescent="0.25">
      <c r="M1635" s="112"/>
      <c r="N1635" s="128"/>
      <c r="O1635" s="129"/>
    </row>
    <row r="1636" spans="13:15" x14ac:dyDescent="0.25">
      <c r="M1636" s="112"/>
      <c r="N1636" s="128"/>
      <c r="O1636" s="129"/>
    </row>
    <row r="1637" spans="13:15" x14ac:dyDescent="0.25">
      <c r="M1637" s="112"/>
      <c r="N1637" s="128"/>
      <c r="O1637" s="129"/>
    </row>
    <row r="1638" spans="13:15" x14ac:dyDescent="0.25">
      <c r="M1638" s="112"/>
      <c r="N1638" s="128"/>
      <c r="O1638" s="129"/>
    </row>
    <row r="1639" spans="13:15" x14ac:dyDescent="0.25">
      <c r="M1639" s="112"/>
      <c r="N1639" s="128"/>
      <c r="O1639" s="129"/>
    </row>
    <row r="1640" spans="13:15" x14ac:dyDescent="0.25">
      <c r="M1640" s="112"/>
      <c r="N1640" s="128"/>
      <c r="O1640" s="129"/>
    </row>
    <row r="1641" spans="13:15" x14ac:dyDescent="0.25">
      <c r="M1641" s="112"/>
      <c r="N1641" s="128"/>
      <c r="O1641" s="129"/>
    </row>
    <row r="1642" spans="13:15" x14ac:dyDescent="0.25">
      <c r="M1642" s="112"/>
      <c r="N1642" s="128"/>
      <c r="O1642" s="129"/>
    </row>
    <row r="1643" spans="13:15" x14ac:dyDescent="0.25">
      <c r="M1643" s="112"/>
      <c r="N1643" s="128"/>
      <c r="O1643" s="129"/>
    </row>
    <row r="1644" spans="13:15" x14ac:dyDescent="0.25">
      <c r="M1644" s="112"/>
      <c r="N1644" s="128"/>
      <c r="O1644" s="129"/>
    </row>
    <row r="1645" spans="13:15" x14ac:dyDescent="0.25">
      <c r="M1645" s="112"/>
      <c r="N1645" s="128"/>
      <c r="O1645" s="129"/>
    </row>
    <row r="1646" spans="13:15" x14ac:dyDescent="0.25">
      <c r="M1646" s="112"/>
      <c r="N1646" s="128"/>
      <c r="O1646" s="129"/>
    </row>
    <row r="1647" spans="13:15" x14ac:dyDescent="0.25">
      <c r="M1647" s="112"/>
      <c r="N1647" s="128"/>
      <c r="O1647" s="129"/>
    </row>
    <row r="1648" spans="13:15" x14ac:dyDescent="0.25">
      <c r="M1648" s="112"/>
      <c r="N1648" s="128"/>
      <c r="O1648" s="129"/>
    </row>
    <row r="1649" spans="13:15" x14ac:dyDescent="0.25">
      <c r="M1649" s="112"/>
      <c r="N1649" s="128"/>
      <c r="O1649" s="129"/>
    </row>
    <row r="1650" spans="13:15" x14ac:dyDescent="0.25">
      <c r="M1650" s="112"/>
      <c r="N1650" s="128"/>
      <c r="O1650" s="129"/>
    </row>
    <row r="1651" spans="13:15" x14ac:dyDescent="0.25">
      <c r="M1651" s="112"/>
      <c r="N1651" s="128"/>
      <c r="O1651" s="129"/>
    </row>
    <row r="1652" spans="13:15" x14ac:dyDescent="0.25">
      <c r="M1652" s="112"/>
      <c r="N1652" s="128"/>
      <c r="O1652" s="129"/>
    </row>
    <row r="1653" spans="13:15" x14ac:dyDescent="0.25">
      <c r="M1653" s="112"/>
      <c r="N1653" s="128"/>
      <c r="O1653" s="129"/>
    </row>
    <row r="1654" spans="13:15" x14ac:dyDescent="0.25">
      <c r="M1654" s="112"/>
      <c r="N1654" s="128"/>
      <c r="O1654" s="129"/>
    </row>
    <row r="1655" spans="13:15" x14ac:dyDescent="0.25">
      <c r="M1655" s="112"/>
      <c r="N1655" s="128"/>
      <c r="O1655" s="129"/>
    </row>
    <row r="1656" spans="13:15" x14ac:dyDescent="0.25">
      <c r="M1656" s="112"/>
      <c r="N1656" s="128"/>
      <c r="O1656" s="129"/>
    </row>
    <row r="1657" spans="13:15" x14ac:dyDescent="0.25">
      <c r="M1657" s="112"/>
      <c r="N1657" s="128"/>
      <c r="O1657" s="129"/>
    </row>
    <row r="1658" spans="13:15" x14ac:dyDescent="0.25">
      <c r="M1658" s="112"/>
      <c r="N1658" s="128"/>
      <c r="O1658" s="129"/>
    </row>
    <row r="1659" spans="13:15" x14ac:dyDescent="0.25">
      <c r="M1659" s="112"/>
      <c r="N1659" s="128"/>
      <c r="O1659" s="129"/>
    </row>
    <row r="1660" spans="13:15" x14ac:dyDescent="0.25">
      <c r="M1660" s="112"/>
      <c r="N1660" s="128"/>
      <c r="O1660" s="129"/>
    </row>
    <row r="1661" spans="13:15" x14ac:dyDescent="0.25">
      <c r="M1661" s="112"/>
      <c r="N1661" s="128"/>
      <c r="O1661" s="129"/>
    </row>
    <row r="1662" spans="13:15" x14ac:dyDescent="0.25">
      <c r="M1662" s="112"/>
      <c r="N1662" s="128"/>
      <c r="O1662" s="129"/>
    </row>
    <row r="1663" spans="13:15" x14ac:dyDescent="0.25">
      <c r="M1663" s="112"/>
      <c r="N1663" s="128"/>
      <c r="O1663" s="129"/>
    </row>
    <row r="1664" spans="13:15" x14ac:dyDescent="0.25">
      <c r="M1664" s="112"/>
      <c r="N1664" s="128"/>
      <c r="O1664" s="129"/>
    </row>
    <row r="1665" spans="13:15" x14ac:dyDescent="0.25">
      <c r="M1665" s="112"/>
      <c r="N1665" s="128"/>
      <c r="O1665" s="129"/>
    </row>
    <row r="1666" spans="13:15" x14ac:dyDescent="0.25">
      <c r="M1666" s="112"/>
      <c r="N1666" s="128"/>
      <c r="O1666" s="129"/>
    </row>
    <row r="1667" spans="13:15" x14ac:dyDescent="0.25">
      <c r="M1667" s="112"/>
      <c r="N1667" s="128"/>
      <c r="O1667" s="129"/>
    </row>
    <row r="1668" spans="13:15" x14ac:dyDescent="0.25">
      <c r="M1668" s="112"/>
      <c r="N1668" s="128"/>
      <c r="O1668" s="129"/>
    </row>
    <row r="1669" spans="13:15" x14ac:dyDescent="0.25">
      <c r="M1669" s="112"/>
      <c r="N1669" s="128"/>
      <c r="O1669" s="129"/>
    </row>
    <row r="1670" spans="13:15" x14ac:dyDescent="0.25">
      <c r="M1670" s="112"/>
      <c r="N1670" s="128"/>
      <c r="O1670" s="129"/>
    </row>
    <row r="1671" spans="13:15" x14ac:dyDescent="0.25">
      <c r="M1671" s="112"/>
      <c r="N1671" s="128"/>
      <c r="O1671" s="129"/>
    </row>
    <row r="1672" spans="13:15" x14ac:dyDescent="0.25">
      <c r="M1672" s="112"/>
      <c r="N1672" s="128"/>
      <c r="O1672" s="129"/>
    </row>
    <row r="1673" spans="13:15" x14ac:dyDescent="0.25">
      <c r="M1673" s="112"/>
      <c r="N1673" s="128"/>
      <c r="O1673" s="129"/>
    </row>
    <row r="1674" spans="13:15" x14ac:dyDescent="0.25">
      <c r="M1674" s="112"/>
      <c r="N1674" s="128"/>
      <c r="O1674" s="129"/>
    </row>
    <row r="1675" spans="13:15" x14ac:dyDescent="0.25">
      <c r="M1675" s="112"/>
      <c r="N1675" s="128"/>
      <c r="O1675" s="129"/>
    </row>
    <row r="1676" spans="13:15" x14ac:dyDescent="0.25">
      <c r="M1676" s="112"/>
      <c r="N1676" s="128"/>
      <c r="O1676" s="129"/>
    </row>
    <row r="1677" spans="13:15" x14ac:dyDescent="0.25">
      <c r="M1677" s="112"/>
      <c r="N1677" s="128"/>
      <c r="O1677" s="129"/>
    </row>
    <row r="1678" spans="13:15" x14ac:dyDescent="0.25">
      <c r="M1678" s="112"/>
      <c r="N1678" s="128"/>
      <c r="O1678" s="129"/>
    </row>
    <row r="1679" spans="13:15" x14ac:dyDescent="0.25">
      <c r="M1679" s="112"/>
      <c r="N1679" s="128"/>
      <c r="O1679" s="129"/>
    </row>
    <row r="1680" spans="13:15" x14ac:dyDescent="0.25">
      <c r="M1680" s="112"/>
      <c r="N1680" s="128"/>
      <c r="O1680" s="129"/>
    </row>
    <row r="1681" spans="13:15" x14ac:dyDescent="0.25">
      <c r="M1681" s="112"/>
      <c r="N1681" s="128"/>
      <c r="O1681" s="129"/>
    </row>
    <row r="1682" spans="13:15" x14ac:dyDescent="0.25">
      <c r="M1682" s="112"/>
      <c r="N1682" s="128"/>
      <c r="O1682" s="129"/>
    </row>
    <row r="1683" spans="13:15" x14ac:dyDescent="0.25">
      <c r="M1683" s="112"/>
      <c r="N1683" s="128"/>
      <c r="O1683" s="129"/>
    </row>
    <row r="1684" spans="13:15" x14ac:dyDescent="0.25">
      <c r="M1684" s="112"/>
      <c r="N1684" s="128"/>
      <c r="O1684" s="129"/>
    </row>
    <row r="1685" spans="13:15" x14ac:dyDescent="0.25">
      <c r="M1685" s="112"/>
      <c r="N1685" s="128"/>
      <c r="O1685" s="129"/>
    </row>
    <row r="1686" spans="13:15" x14ac:dyDescent="0.25">
      <c r="M1686" s="112"/>
      <c r="N1686" s="128"/>
      <c r="O1686" s="129"/>
    </row>
    <row r="1687" spans="13:15" x14ac:dyDescent="0.25">
      <c r="M1687" s="112"/>
      <c r="N1687" s="128"/>
      <c r="O1687" s="129"/>
    </row>
    <row r="1688" spans="13:15" x14ac:dyDescent="0.25">
      <c r="M1688" s="112"/>
      <c r="N1688" s="128"/>
      <c r="O1688" s="129"/>
    </row>
    <row r="1689" spans="13:15" x14ac:dyDescent="0.25">
      <c r="M1689" s="112"/>
      <c r="N1689" s="128"/>
      <c r="O1689" s="129"/>
    </row>
    <row r="1690" spans="13:15" x14ac:dyDescent="0.25">
      <c r="M1690" s="112"/>
      <c r="N1690" s="128"/>
      <c r="O1690" s="129"/>
    </row>
    <row r="1691" spans="13:15" x14ac:dyDescent="0.25">
      <c r="M1691" s="112"/>
      <c r="N1691" s="128"/>
      <c r="O1691" s="129"/>
    </row>
    <row r="1692" spans="13:15" x14ac:dyDescent="0.25">
      <c r="M1692" s="112"/>
      <c r="N1692" s="128"/>
      <c r="O1692" s="129"/>
    </row>
    <row r="1693" spans="13:15" x14ac:dyDescent="0.25">
      <c r="M1693" s="112"/>
      <c r="N1693" s="128"/>
      <c r="O1693" s="129"/>
    </row>
    <row r="1694" spans="13:15" x14ac:dyDescent="0.25">
      <c r="M1694" s="112"/>
      <c r="N1694" s="128"/>
      <c r="O1694" s="129"/>
    </row>
    <row r="1695" spans="13:15" x14ac:dyDescent="0.25">
      <c r="M1695" s="112"/>
      <c r="N1695" s="128"/>
      <c r="O1695" s="129"/>
    </row>
    <row r="1696" spans="13:15" x14ac:dyDescent="0.25">
      <c r="M1696" s="112"/>
      <c r="N1696" s="128"/>
      <c r="O1696" s="129"/>
    </row>
    <row r="1697" spans="13:15" x14ac:dyDescent="0.25">
      <c r="M1697" s="112"/>
      <c r="N1697" s="128"/>
      <c r="O1697" s="129"/>
    </row>
    <row r="1698" spans="13:15" x14ac:dyDescent="0.25">
      <c r="M1698" s="112"/>
      <c r="N1698" s="128"/>
      <c r="O1698" s="129"/>
    </row>
    <row r="1699" spans="13:15" x14ac:dyDescent="0.25">
      <c r="M1699" s="112"/>
      <c r="N1699" s="128"/>
      <c r="O1699" s="129"/>
    </row>
    <row r="1700" spans="13:15" x14ac:dyDescent="0.25">
      <c r="M1700" s="112"/>
      <c r="N1700" s="128"/>
      <c r="O1700" s="129"/>
    </row>
    <row r="1701" spans="13:15" x14ac:dyDescent="0.25">
      <c r="M1701" s="112"/>
      <c r="N1701" s="128"/>
      <c r="O1701" s="129"/>
    </row>
    <row r="1702" spans="13:15" x14ac:dyDescent="0.25">
      <c r="M1702" s="112"/>
      <c r="N1702" s="128"/>
      <c r="O1702" s="129"/>
    </row>
    <row r="1703" spans="13:15" x14ac:dyDescent="0.25">
      <c r="M1703" s="112"/>
      <c r="N1703" s="128"/>
      <c r="O1703" s="129"/>
    </row>
    <row r="1704" spans="13:15" x14ac:dyDescent="0.25">
      <c r="M1704" s="112"/>
      <c r="N1704" s="128"/>
      <c r="O1704" s="129"/>
    </row>
    <row r="1705" spans="13:15" x14ac:dyDescent="0.25">
      <c r="M1705" s="112"/>
      <c r="N1705" s="128"/>
      <c r="O1705" s="129"/>
    </row>
    <row r="1706" spans="13:15" x14ac:dyDescent="0.25">
      <c r="M1706" s="112"/>
      <c r="N1706" s="128"/>
      <c r="O1706" s="129"/>
    </row>
    <row r="1707" spans="13:15" x14ac:dyDescent="0.25">
      <c r="M1707" s="112"/>
      <c r="N1707" s="128"/>
      <c r="O1707" s="129"/>
    </row>
    <row r="1708" spans="13:15" x14ac:dyDescent="0.25">
      <c r="M1708" s="112"/>
      <c r="N1708" s="128"/>
      <c r="O1708" s="129"/>
    </row>
    <row r="1709" spans="13:15" x14ac:dyDescent="0.25">
      <c r="M1709" s="112"/>
      <c r="N1709" s="128"/>
      <c r="O1709" s="129"/>
    </row>
    <row r="1710" spans="13:15" x14ac:dyDescent="0.25">
      <c r="M1710" s="112"/>
      <c r="N1710" s="128"/>
      <c r="O1710" s="129"/>
    </row>
    <row r="1711" spans="13:15" x14ac:dyDescent="0.25">
      <c r="M1711" s="112"/>
      <c r="N1711" s="128"/>
      <c r="O1711" s="129"/>
    </row>
    <row r="1712" spans="13:15" x14ac:dyDescent="0.25">
      <c r="M1712" s="112"/>
      <c r="N1712" s="128"/>
      <c r="O1712" s="129"/>
    </row>
    <row r="1713" spans="13:15" x14ac:dyDescent="0.25">
      <c r="M1713" s="112"/>
      <c r="N1713" s="128"/>
      <c r="O1713" s="129"/>
    </row>
    <row r="1714" spans="13:15" x14ac:dyDescent="0.25">
      <c r="M1714" s="112"/>
      <c r="N1714" s="128"/>
      <c r="O1714" s="129"/>
    </row>
    <row r="1715" spans="13:15" x14ac:dyDescent="0.25">
      <c r="M1715" s="112"/>
      <c r="N1715" s="128"/>
      <c r="O1715" s="129"/>
    </row>
    <row r="1716" spans="13:15" x14ac:dyDescent="0.25">
      <c r="M1716" s="112"/>
      <c r="N1716" s="128"/>
      <c r="O1716" s="129"/>
    </row>
    <row r="1717" spans="13:15" x14ac:dyDescent="0.25">
      <c r="M1717" s="112"/>
      <c r="N1717" s="128"/>
      <c r="O1717" s="129"/>
    </row>
    <row r="1718" spans="13:15" x14ac:dyDescent="0.25">
      <c r="M1718" s="112"/>
      <c r="N1718" s="128"/>
      <c r="O1718" s="129"/>
    </row>
    <row r="1719" spans="13:15" x14ac:dyDescent="0.25">
      <c r="M1719" s="112"/>
      <c r="N1719" s="128"/>
      <c r="O1719" s="129"/>
    </row>
    <row r="1720" spans="13:15" x14ac:dyDescent="0.25">
      <c r="M1720" s="112"/>
      <c r="N1720" s="128"/>
      <c r="O1720" s="129"/>
    </row>
    <row r="1721" spans="13:15" x14ac:dyDescent="0.25">
      <c r="M1721" s="112"/>
      <c r="N1721" s="128"/>
      <c r="O1721" s="129"/>
    </row>
    <row r="1722" spans="13:15" x14ac:dyDescent="0.25">
      <c r="M1722" s="112"/>
      <c r="N1722" s="128"/>
      <c r="O1722" s="129"/>
    </row>
    <row r="1723" spans="13:15" x14ac:dyDescent="0.25">
      <c r="M1723" s="112"/>
      <c r="N1723" s="128"/>
      <c r="O1723" s="129"/>
    </row>
    <row r="1724" spans="13:15" x14ac:dyDescent="0.25">
      <c r="M1724" s="112"/>
      <c r="N1724" s="128"/>
      <c r="O1724" s="129"/>
    </row>
    <row r="1725" spans="13:15" x14ac:dyDescent="0.25">
      <c r="M1725" s="112"/>
      <c r="N1725" s="128"/>
      <c r="O1725" s="129"/>
    </row>
    <row r="1726" spans="13:15" x14ac:dyDescent="0.25">
      <c r="M1726" s="112"/>
      <c r="N1726" s="128"/>
      <c r="O1726" s="129"/>
    </row>
    <row r="1727" spans="13:15" x14ac:dyDescent="0.25">
      <c r="M1727" s="112"/>
      <c r="N1727" s="128"/>
      <c r="O1727" s="129"/>
    </row>
    <row r="1728" spans="13:15" x14ac:dyDescent="0.25">
      <c r="M1728" s="112"/>
      <c r="N1728" s="128"/>
      <c r="O1728" s="129"/>
    </row>
    <row r="1729" spans="13:15" x14ac:dyDescent="0.25">
      <c r="M1729" s="112"/>
      <c r="N1729" s="128"/>
      <c r="O1729" s="129"/>
    </row>
    <row r="1730" spans="13:15" x14ac:dyDescent="0.25">
      <c r="M1730" s="112"/>
      <c r="N1730" s="128"/>
      <c r="O1730" s="129"/>
    </row>
    <row r="1731" spans="13:15" x14ac:dyDescent="0.25">
      <c r="M1731" s="112"/>
      <c r="N1731" s="128"/>
      <c r="O1731" s="129"/>
    </row>
    <row r="1732" spans="13:15" x14ac:dyDescent="0.25">
      <c r="M1732" s="112"/>
      <c r="N1732" s="128"/>
      <c r="O1732" s="129"/>
    </row>
    <row r="1733" spans="13:15" x14ac:dyDescent="0.25">
      <c r="M1733" s="112"/>
      <c r="N1733" s="128"/>
      <c r="O1733" s="129"/>
    </row>
    <row r="1734" spans="13:15" x14ac:dyDescent="0.25">
      <c r="M1734" s="112"/>
      <c r="N1734" s="128"/>
      <c r="O1734" s="129"/>
    </row>
    <row r="1735" spans="13:15" x14ac:dyDescent="0.25">
      <c r="M1735" s="112"/>
      <c r="N1735" s="128"/>
      <c r="O1735" s="129"/>
    </row>
    <row r="1736" spans="13:15" x14ac:dyDescent="0.25">
      <c r="M1736" s="112"/>
      <c r="N1736" s="128"/>
      <c r="O1736" s="129"/>
    </row>
    <row r="1737" spans="13:15" x14ac:dyDescent="0.25">
      <c r="M1737" s="112"/>
      <c r="N1737" s="128"/>
      <c r="O1737" s="129"/>
    </row>
    <row r="1738" spans="13:15" x14ac:dyDescent="0.25">
      <c r="M1738" s="112"/>
      <c r="N1738" s="128"/>
      <c r="O1738" s="129"/>
    </row>
    <row r="1739" spans="13:15" x14ac:dyDescent="0.25">
      <c r="M1739" s="112"/>
      <c r="N1739" s="128"/>
      <c r="O1739" s="129"/>
    </row>
    <row r="1740" spans="13:15" x14ac:dyDescent="0.25">
      <c r="M1740" s="112"/>
      <c r="N1740" s="128"/>
      <c r="O1740" s="129"/>
    </row>
    <row r="1741" spans="13:15" x14ac:dyDescent="0.25">
      <c r="M1741" s="112"/>
      <c r="N1741" s="128"/>
      <c r="O1741" s="129"/>
    </row>
    <row r="1742" spans="13:15" x14ac:dyDescent="0.25">
      <c r="M1742" s="112"/>
      <c r="N1742" s="128"/>
      <c r="O1742" s="129"/>
    </row>
    <row r="1743" spans="13:15" x14ac:dyDescent="0.25">
      <c r="M1743" s="112"/>
      <c r="N1743" s="128"/>
      <c r="O1743" s="129"/>
    </row>
    <row r="1744" spans="13:15" x14ac:dyDescent="0.25">
      <c r="M1744" s="112"/>
      <c r="N1744" s="128"/>
      <c r="O1744" s="129"/>
    </row>
    <row r="1745" spans="13:15" x14ac:dyDescent="0.25">
      <c r="M1745" s="112"/>
      <c r="N1745" s="128"/>
      <c r="O1745" s="129"/>
    </row>
    <row r="1746" spans="13:15" x14ac:dyDescent="0.25">
      <c r="M1746" s="112"/>
      <c r="N1746" s="128"/>
      <c r="O1746" s="129"/>
    </row>
    <row r="1747" spans="13:15" x14ac:dyDescent="0.25">
      <c r="M1747" s="112"/>
      <c r="N1747" s="128"/>
      <c r="O1747" s="129"/>
    </row>
    <row r="1748" spans="13:15" x14ac:dyDescent="0.25">
      <c r="M1748" s="112"/>
      <c r="N1748" s="128"/>
      <c r="O1748" s="129"/>
    </row>
    <row r="1749" spans="13:15" x14ac:dyDescent="0.25">
      <c r="M1749" s="112"/>
      <c r="N1749" s="128"/>
      <c r="O1749" s="129"/>
    </row>
    <row r="1750" spans="13:15" x14ac:dyDescent="0.25">
      <c r="M1750" s="112"/>
      <c r="N1750" s="128"/>
      <c r="O1750" s="129"/>
    </row>
    <row r="1751" spans="13:15" x14ac:dyDescent="0.25">
      <c r="M1751" s="112"/>
      <c r="N1751" s="128"/>
      <c r="O1751" s="129"/>
    </row>
    <row r="1752" spans="13:15" x14ac:dyDescent="0.25">
      <c r="M1752" s="112"/>
      <c r="N1752" s="128"/>
      <c r="O1752" s="129"/>
    </row>
    <row r="1753" spans="13:15" x14ac:dyDescent="0.25">
      <c r="M1753" s="112"/>
      <c r="N1753" s="128"/>
      <c r="O1753" s="129"/>
    </row>
    <row r="1754" spans="13:15" x14ac:dyDescent="0.25">
      <c r="M1754" s="112"/>
      <c r="N1754" s="128"/>
      <c r="O1754" s="129"/>
    </row>
    <row r="1755" spans="13:15" x14ac:dyDescent="0.25">
      <c r="M1755" s="112"/>
      <c r="N1755" s="128"/>
      <c r="O1755" s="129"/>
    </row>
    <row r="1756" spans="13:15" x14ac:dyDescent="0.25">
      <c r="M1756" s="112"/>
      <c r="N1756" s="128"/>
      <c r="O1756" s="129"/>
    </row>
    <row r="1757" spans="13:15" x14ac:dyDescent="0.25">
      <c r="M1757" s="112"/>
      <c r="N1757" s="128"/>
      <c r="O1757" s="129"/>
    </row>
    <row r="1758" spans="13:15" x14ac:dyDescent="0.25">
      <c r="M1758" s="112"/>
      <c r="N1758" s="128"/>
      <c r="O1758" s="129"/>
    </row>
    <row r="1759" spans="13:15" x14ac:dyDescent="0.25">
      <c r="M1759" s="112"/>
      <c r="N1759" s="128"/>
      <c r="O1759" s="129"/>
    </row>
    <row r="1760" spans="13:15" x14ac:dyDescent="0.25">
      <c r="M1760" s="112"/>
      <c r="N1760" s="128"/>
      <c r="O1760" s="129"/>
    </row>
    <row r="1761" spans="13:15" x14ac:dyDescent="0.25">
      <c r="M1761" s="112"/>
      <c r="N1761" s="128"/>
      <c r="O1761" s="129"/>
    </row>
    <row r="1762" spans="13:15" x14ac:dyDescent="0.25">
      <c r="M1762" s="112"/>
      <c r="N1762" s="128"/>
      <c r="O1762" s="129"/>
    </row>
    <row r="1763" spans="13:15" x14ac:dyDescent="0.25">
      <c r="M1763" s="112"/>
      <c r="N1763" s="128"/>
      <c r="O1763" s="129"/>
    </row>
    <row r="1764" spans="13:15" x14ac:dyDescent="0.25">
      <c r="M1764" s="112"/>
      <c r="N1764" s="128"/>
      <c r="O1764" s="129"/>
    </row>
    <row r="1765" spans="13:15" x14ac:dyDescent="0.25">
      <c r="M1765" s="112"/>
      <c r="N1765" s="128"/>
      <c r="O1765" s="129"/>
    </row>
    <row r="1766" spans="13:15" x14ac:dyDescent="0.25">
      <c r="M1766" s="112"/>
      <c r="N1766" s="128"/>
      <c r="O1766" s="129"/>
    </row>
    <row r="1767" spans="13:15" x14ac:dyDescent="0.25">
      <c r="M1767" s="112"/>
      <c r="N1767" s="128"/>
      <c r="O1767" s="129"/>
    </row>
    <row r="1768" spans="13:15" x14ac:dyDescent="0.25">
      <c r="M1768" s="112"/>
      <c r="N1768" s="128"/>
      <c r="O1768" s="129"/>
    </row>
    <row r="1769" spans="13:15" x14ac:dyDescent="0.25">
      <c r="M1769" s="112"/>
      <c r="N1769" s="128"/>
      <c r="O1769" s="129"/>
    </row>
    <row r="1770" spans="13:15" x14ac:dyDescent="0.25">
      <c r="M1770" s="112"/>
      <c r="N1770" s="128"/>
      <c r="O1770" s="129"/>
    </row>
    <row r="1771" spans="13:15" x14ac:dyDescent="0.25">
      <c r="M1771" s="112"/>
      <c r="N1771" s="128"/>
      <c r="O1771" s="129"/>
    </row>
    <row r="1772" spans="13:15" x14ac:dyDescent="0.25">
      <c r="M1772" s="112"/>
      <c r="N1772" s="128"/>
      <c r="O1772" s="129"/>
    </row>
    <row r="1773" spans="13:15" x14ac:dyDescent="0.25">
      <c r="M1773" s="112"/>
      <c r="N1773" s="128"/>
      <c r="O1773" s="129"/>
    </row>
    <row r="1774" spans="13:15" x14ac:dyDescent="0.25">
      <c r="M1774" s="112"/>
      <c r="N1774" s="128"/>
      <c r="O1774" s="129"/>
    </row>
    <row r="1775" spans="13:15" x14ac:dyDescent="0.25">
      <c r="M1775" s="112"/>
      <c r="N1775" s="128"/>
      <c r="O1775" s="129"/>
    </row>
    <row r="1776" spans="13:15" x14ac:dyDescent="0.25">
      <c r="M1776" s="112"/>
      <c r="N1776" s="128"/>
      <c r="O1776" s="129"/>
    </row>
    <row r="1777" spans="13:15" x14ac:dyDescent="0.25">
      <c r="M1777" s="112"/>
      <c r="N1777" s="128"/>
      <c r="O1777" s="129"/>
    </row>
    <row r="1778" spans="13:15" x14ac:dyDescent="0.25">
      <c r="M1778" s="112"/>
      <c r="N1778" s="128"/>
      <c r="O1778" s="129"/>
    </row>
    <row r="1779" spans="13:15" x14ac:dyDescent="0.25">
      <c r="M1779" s="112"/>
      <c r="N1779" s="128"/>
      <c r="O1779" s="129"/>
    </row>
    <row r="1780" spans="13:15" x14ac:dyDescent="0.25">
      <c r="M1780" s="112"/>
      <c r="N1780" s="128"/>
      <c r="O1780" s="129"/>
    </row>
    <row r="1781" spans="13:15" x14ac:dyDescent="0.25">
      <c r="M1781" s="112"/>
      <c r="N1781" s="128"/>
      <c r="O1781" s="129"/>
    </row>
    <row r="1782" spans="13:15" x14ac:dyDescent="0.25">
      <c r="M1782" s="112"/>
      <c r="N1782" s="128"/>
      <c r="O1782" s="129"/>
    </row>
    <row r="1783" spans="13:15" x14ac:dyDescent="0.25">
      <c r="M1783" s="112"/>
      <c r="N1783" s="128"/>
      <c r="O1783" s="129"/>
    </row>
    <row r="1784" spans="13:15" x14ac:dyDescent="0.25">
      <c r="M1784" s="112"/>
      <c r="N1784" s="128"/>
      <c r="O1784" s="129"/>
    </row>
    <row r="1785" spans="13:15" x14ac:dyDescent="0.25">
      <c r="M1785" s="112"/>
      <c r="N1785" s="128"/>
      <c r="O1785" s="129"/>
    </row>
    <row r="1786" spans="13:15" x14ac:dyDescent="0.25">
      <c r="M1786" s="112"/>
      <c r="N1786" s="128"/>
      <c r="O1786" s="129"/>
    </row>
    <row r="1787" spans="13:15" x14ac:dyDescent="0.25">
      <c r="M1787" s="112"/>
      <c r="N1787" s="128"/>
      <c r="O1787" s="129"/>
    </row>
    <row r="1788" spans="13:15" x14ac:dyDescent="0.25">
      <c r="M1788" s="112"/>
      <c r="N1788" s="128"/>
      <c r="O1788" s="129"/>
    </row>
    <row r="1789" spans="13:15" x14ac:dyDescent="0.25">
      <c r="M1789" s="112"/>
      <c r="N1789" s="128"/>
      <c r="O1789" s="129"/>
    </row>
    <row r="1790" spans="13:15" x14ac:dyDescent="0.25">
      <c r="M1790" s="112"/>
      <c r="N1790" s="128"/>
      <c r="O1790" s="129"/>
    </row>
    <row r="1791" spans="13:15" x14ac:dyDescent="0.25">
      <c r="M1791" s="112"/>
      <c r="N1791" s="128"/>
      <c r="O1791" s="129"/>
    </row>
    <row r="1792" spans="13:15" x14ac:dyDescent="0.25">
      <c r="M1792" s="112"/>
      <c r="N1792" s="128"/>
      <c r="O1792" s="129"/>
    </row>
    <row r="1793" spans="13:15" x14ac:dyDescent="0.25">
      <c r="M1793" s="112"/>
      <c r="N1793" s="128"/>
      <c r="O1793" s="129"/>
    </row>
    <row r="1794" spans="13:15" x14ac:dyDescent="0.25">
      <c r="M1794" s="112"/>
      <c r="N1794" s="128"/>
      <c r="O1794" s="129"/>
    </row>
    <row r="1795" spans="13:15" x14ac:dyDescent="0.25">
      <c r="M1795" s="112"/>
      <c r="N1795" s="128"/>
      <c r="O1795" s="129"/>
    </row>
    <row r="1796" spans="13:15" x14ac:dyDescent="0.25">
      <c r="M1796" s="112"/>
      <c r="N1796" s="128"/>
      <c r="O1796" s="129"/>
    </row>
    <row r="1797" spans="13:15" x14ac:dyDescent="0.25">
      <c r="M1797" s="112"/>
      <c r="N1797" s="128"/>
      <c r="O1797" s="129"/>
    </row>
    <row r="1798" spans="13:15" x14ac:dyDescent="0.25">
      <c r="M1798" s="112"/>
      <c r="N1798" s="128"/>
      <c r="O1798" s="129"/>
    </row>
    <row r="1799" spans="13:15" x14ac:dyDescent="0.25">
      <c r="M1799" s="112"/>
      <c r="N1799" s="128"/>
      <c r="O1799" s="129"/>
    </row>
    <row r="1800" spans="13:15" x14ac:dyDescent="0.25">
      <c r="M1800" s="112"/>
      <c r="N1800" s="128"/>
      <c r="O1800" s="129"/>
    </row>
    <row r="1801" spans="13:15" x14ac:dyDescent="0.25">
      <c r="M1801" s="112"/>
      <c r="N1801" s="128"/>
      <c r="O1801" s="129"/>
    </row>
    <row r="1802" spans="13:15" x14ac:dyDescent="0.25">
      <c r="M1802" s="112"/>
      <c r="N1802" s="128"/>
      <c r="O1802" s="129"/>
    </row>
    <row r="1803" spans="13:15" x14ac:dyDescent="0.25">
      <c r="M1803" s="112"/>
      <c r="N1803" s="128"/>
      <c r="O1803" s="129"/>
    </row>
    <row r="1804" spans="13:15" x14ac:dyDescent="0.25">
      <c r="M1804" s="112"/>
      <c r="N1804" s="128"/>
      <c r="O1804" s="129"/>
    </row>
    <row r="1805" spans="13:15" x14ac:dyDescent="0.25">
      <c r="M1805" s="112"/>
      <c r="N1805" s="128"/>
      <c r="O1805" s="129"/>
    </row>
    <row r="1806" spans="13:15" x14ac:dyDescent="0.25">
      <c r="M1806" s="112"/>
      <c r="N1806" s="128"/>
      <c r="O1806" s="129"/>
    </row>
    <row r="1807" spans="13:15" x14ac:dyDescent="0.25">
      <c r="M1807" s="112"/>
      <c r="N1807" s="128"/>
      <c r="O1807" s="129"/>
    </row>
    <row r="1808" spans="13:15" x14ac:dyDescent="0.25">
      <c r="M1808" s="112"/>
      <c r="N1808" s="128"/>
      <c r="O1808" s="129"/>
    </row>
    <row r="1809" spans="13:15" x14ac:dyDescent="0.25">
      <c r="M1809" s="112"/>
      <c r="N1809" s="128"/>
      <c r="O1809" s="129"/>
    </row>
    <row r="1810" spans="13:15" x14ac:dyDescent="0.25">
      <c r="M1810" s="112"/>
      <c r="N1810" s="128"/>
      <c r="O1810" s="129"/>
    </row>
    <row r="1811" spans="13:15" x14ac:dyDescent="0.25">
      <c r="M1811" s="112"/>
      <c r="N1811" s="128"/>
      <c r="O1811" s="129"/>
    </row>
    <row r="1812" spans="13:15" x14ac:dyDescent="0.25">
      <c r="M1812" s="112"/>
      <c r="N1812" s="128"/>
      <c r="O1812" s="129"/>
    </row>
    <row r="1813" spans="13:15" x14ac:dyDescent="0.25">
      <c r="M1813" s="112"/>
      <c r="N1813" s="128"/>
      <c r="O1813" s="129"/>
    </row>
    <row r="1814" spans="13:15" x14ac:dyDescent="0.25">
      <c r="M1814" s="112"/>
      <c r="N1814" s="128"/>
      <c r="O1814" s="129"/>
    </row>
    <row r="1815" spans="13:15" x14ac:dyDescent="0.25">
      <c r="M1815" s="112"/>
      <c r="N1815" s="128"/>
      <c r="O1815" s="129"/>
    </row>
    <row r="1816" spans="13:15" x14ac:dyDescent="0.25">
      <c r="M1816" s="112"/>
      <c r="N1816" s="128"/>
      <c r="O1816" s="129"/>
    </row>
    <row r="1817" spans="13:15" x14ac:dyDescent="0.25">
      <c r="M1817" s="112"/>
      <c r="N1817" s="128"/>
      <c r="O1817" s="129"/>
    </row>
    <row r="1818" spans="13:15" x14ac:dyDescent="0.25">
      <c r="M1818" s="112"/>
      <c r="N1818" s="128"/>
      <c r="O1818" s="129"/>
    </row>
    <row r="1819" spans="13:15" x14ac:dyDescent="0.25">
      <c r="M1819" s="112"/>
      <c r="N1819" s="128"/>
      <c r="O1819" s="129"/>
    </row>
    <row r="1820" spans="13:15" x14ac:dyDescent="0.25">
      <c r="M1820" s="112"/>
      <c r="N1820" s="128"/>
      <c r="O1820" s="129"/>
    </row>
    <row r="1821" spans="13:15" x14ac:dyDescent="0.25">
      <c r="M1821" s="112"/>
      <c r="N1821" s="128"/>
      <c r="O1821" s="129"/>
    </row>
    <row r="1822" spans="13:15" x14ac:dyDescent="0.25">
      <c r="M1822" s="112"/>
      <c r="N1822" s="128"/>
      <c r="O1822" s="129"/>
    </row>
    <row r="1823" spans="13:15" x14ac:dyDescent="0.25">
      <c r="M1823" s="112"/>
      <c r="N1823" s="128"/>
      <c r="O1823" s="129"/>
    </row>
    <row r="1824" spans="13:15" x14ac:dyDescent="0.25">
      <c r="M1824" s="112"/>
      <c r="N1824" s="128"/>
      <c r="O1824" s="129"/>
    </row>
    <row r="1825" spans="13:15" x14ac:dyDescent="0.25">
      <c r="M1825" s="112"/>
      <c r="N1825" s="128"/>
      <c r="O1825" s="129"/>
    </row>
    <row r="1826" spans="13:15" x14ac:dyDescent="0.25">
      <c r="M1826" s="112"/>
      <c r="N1826" s="128"/>
      <c r="O1826" s="129"/>
    </row>
    <row r="1827" spans="13:15" x14ac:dyDescent="0.25">
      <c r="M1827" s="112"/>
      <c r="N1827" s="128"/>
      <c r="O1827" s="129"/>
    </row>
    <row r="1828" spans="13:15" x14ac:dyDescent="0.25">
      <c r="M1828" s="112"/>
      <c r="N1828" s="128"/>
      <c r="O1828" s="129"/>
    </row>
    <row r="1829" spans="13:15" x14ac:dyDescent="0.25">
      <c r="M1829" s="112"/>
      <c r="N1829" s="128"/>
      <c r="O1829" s="129"/>
    </row>
    <row r="1830" spans="13:15" x14ac:dyDescent="0.25">
      <c r="M1830" s="112"/>
      <c r="N1830" s="128"/>
      <c r="O1830" s="129"/>
    </row>
    <row r="1831" spans="13:15" x14ac:dyDescent="0.25">
      <c r="M1831" s="112"/>
      <c r="N1831" s="128"/>
      <c r="O1831" s="129"/>
    </row>
    <row r="1832" spans="13:15" x14ac:dyDescent="0.25">
      <c r="M1832" s="112"/>
      <c r="N1832" s="128"/>
      <c r="O1832" s="129"/>
    </row>
    <row r="1833" spans="13:15" x14ac:dyDescent="0.25">
      <c r="M1833" s="112"/>
      <c r="N1833" s="128"/>
      <c r="O1833" s="129"/>
    </row>
    <row r="1834" spans="13:15" x14ac:dyDescent="0.25">
      <c r="M1834" s="112"/>
      <c r="N1834" s="128"/>
      <c r="O1834" s="129"/>
    </row>
    <row r="1835" spans="13:15" x14ac:dyDescent="0.25">
      <c r="M1835" s="112"/>
      <c r="N1835" s="128"/>
      <c r="O1835" s="129"/>
    </row>
    <row r="1836" spans="13:15" x14ac:dyDescent="0.25">
      <c r="M1836" s="112"/>
      <c r="N1836" s="128"/>
      <c r="O1836" s="129"/>
    </row>
    <row r="1837" spans="13:15" x14ac:dyDescent="0.25">
      <c r="M1837" s="112"/>
      <c r="N1837" s="128"/>
      <c r="O1837" s="129"/>
    </row>
    <row r="1838" spans="13:15" x14ac:dyDescent="0.25">
      <c r="M1838" s="112"/>
      <c r="N1838" s="128"/>
      <c r="O1838" s="129"/>
    </row>
    <row r="1839" spans="13:15" x14ac:dyDescent="0.25">
      <c r="M1839" s="112"/>
      <c r="N1839" s="128"/>
      <c r="O1839" s="129"/>
    </row>
    <row r="1840" spans="13:15" x14ac:dyDescent="0.25">
      <c r="M1840" s="112"/>
      <c r="N1840" s="128"/>
      <c r="O1840" s="129"/>
    </row>
    <row r="1841" spans="13:15" x14ac:dyDescent="0.25">
      <c r="M1841" s="112"/>
      <c r="N1841" s="128"/>
      <c r="O1841" s="129"/>
    </row>
    <row r="1842" spans="13:15" x14ac:dyDescent="0.25">
      <c r="M1842" s="112"/>
      <c r="N1842" s="128"/>
      <c r="O1842" s="129"/>
    </row>
    <row r="1843" spans="13:15" x14ac:dyDescent="0.25">
      <c r="M1843" s="112"/>
      <c r="N1843" s="128"/>
      <c r="O1843" s="129"/>
    </row>
    <row r="1844" spans="13:15" x14ac:dyDescent="0.25">
      <c r="M1844" s="112"/>
      <c r="N1844" s="128"/>
      <c r="O1844" s="129"/>
    </row>
    <row r="1845" spans="13:15" x14ac:dyDescent="0.25">
      <c r="M1845" s="112"/>
      <c r="N1845" s="128"/>
      <c r="O1845" s="129"/>
    </row>
    <row r="1846" spans="13:15" x14ac:dyDescent="0.25">
      <c r="M1846" s="112"/>
      <c r="N1846" s="128"/>
      <c r="O1846" s="129"/>
    </row>
    <row r="1847" spans="13:15" x14ac:dyDescent="0.25">
      <c r="M1847" s="112"/>
      <c r="N1847" s="128"/>
      <c r="O1847" s="129"/>
    </row>
    <row r="1848" spans="13:15" x14ac:dyDescent="0.25">
      <c r="M1848" s="112"/>
      <c r="N1848" s="128"/>
      <c r="O1848" s="129"/>
    </row>
    <row r="1849" spans="13:15" x14ac:dyDescent="0.25">
      <c r="M1849" s="112"/>
      <c r="N1849" s="128"/>
      <c r="O1849" s="129"/>
    </row>
    <row r="1850" spans="13:15" x14ac:dyDescent="0.25">
      <c r="M1850" s="112"/>
      <c r="N1850" s="128"/>
      <c r="O1850" s="129"/>
    </row>
    <row r="1851" spans="13:15" x14ac:dyDescent="0.25">
      <c r="M1851" s="112"/>
      <c r="N1851" s="128"/>
      <c r="O1851" s="129"/>
    </row>
    <row r="1852" spans="13:15" x14ac:dyDescent="0.25">
      <c r="M1852" s="112"/>
      <c r="N1852" s="128"/>
      <c r="O1852" s="129"/>
    </row>
    <row r="1853" spans="13:15" x14ac:dyDescent="0.25">
      <c r="M1853" s="112"/>
      <c r="N1853" s="128"/>
      <c r="O1853" s="129"/>
    </row>
    <row r="1854" spans="13:15" x14ac:dyDescent="0.25">
      <c r="M1854" s="112"/>
      <c r="N1854" s="128"/>
      <c r="O1854" s="129"/>
    </row>
    <row r="1855" spans="13:15" x14ac:dyDescent="0.25">
      <c r="M1855" s="112"/>
      <c r="N1855" s="128"/>
      <c r="O1855" s="129"/>
    </row>
    <row r="1856" spans="13:15" x14ac:dyDescent="0.25">
      <c r="M1856" s="112"/>
      <c r="N1856" s="128"/>
      <c r="O1856" s="129"/>
    </row>
    <row r="1857" spans="13:15" x14ac:dyDescent="0.25">
      <c r="M1857" s="112"/>
      <c r="N1857" s="128"/>
      <c r="O1857" s="129"/>
    </row>
    <row r="1858" spans="13:15" x14ac:dyDescent="0.25">
      <c r="M1858" s="112"/>
      <c r="N1858" s="128"/>
      <c r="O1858" s="129"/>
    </row>
    <row r="1859" spans="13:15" x14ac:dyDescent="0.25">
      <c r="M1859" s="112"/>
      <c r="N1859" s="128"/>
      <c r="O1859" s="129"/>
    </row>
    <row r="1860" spans="13:15" x14ac:dyDescent="0.25">
      <c r="M1860" s="112"/>
      <c r="N1860" s="128"/>
      <c r="O1860" s="129"/>
    </row>
    <row r="1861" spans="13:15" x14ac:dyDescent="0.25">
      <c r="M1861" s="112"/>
      <c r="N1861" s="128"/>
      <c r="O1861" s="129"/>
    </row>
    <row r="1862" spans="13:15" x14ac:dyDescent="0.25">
      <c r="M1862" s="112"/>
      <c r="N1862" s="128"/>
      <c r="O1862" s="129"/>
    </row>
    <row r="1863" spans="13:15" x14ac:dyDescent="0.25">
      <c r="M1863" s="112"/>
      <c r="N1863" s="128"/>
      <c r="O1863" s="129"/>
    </row>
    <row r="1864" spans="13:15" x14ac:dyDescent="0.25">
      <c r="M1864" s="112"/>
      <c r="N1864" s="128"/>
      <c r="O1864" s="129"/>
    </row>
    <row r="1865" spans="13:15" x14ac:dyDescent="0.25">
      <c r="M1865" s="112"/>
      <c r="N1865" s="128"/>
      <c r="O1865" s="129"/>
    </row>
    <row r="1866" spans="13:15" x14ac:dyDescent="0.25">
      <c r="M1866" s="112"/>
      <c r="N1866" s="128"/>
      <c r="O1866" s="129"/>
    </row>
    <row r="1867" spans="13:15" x14ac:dyDescent="0.25">
      <c r="M1867" s="112"/>
      <c r="N1867" s="128"/>
      <c r="O1867" s="129"/>
    </row>
    <row r="1868" spans="13:15" x14ac:dyDescent="0.25">
      <c r="M1868" s="112"/>
      <c r="N1868" s="128"/>
      <c r="O1868" s="129"/>
    </row>
    <row r="1869" spans="13:15" x14ac:dyDescent="0.25">
      <c r="M1869" s="112"/>
      <c r="N1869" s="128"/>
      <c r="O1869" s="129"/>
    </row>
    <row r="1870" spans="13:15" x14ac:dyDescent="0.25">
      <c r="M1870" s="112"/>
      <c r="N1870" s="128"/>
      <c r="O1870" s="129"/>
    </row>
    <row r="1871" spans="13:15" x14ac:dyDescent="0.25">
      <c r="M1871" s="112"/>
      <c r="N1871" s="128"/>
      <c r="O1871" s="129"/>
    </row>
    <row r="1872" spans="13:15" x14ac:dyDescent="0.25">
      <c r="M1872" s="112"/>
      <c r="N1872" s="128"/>
      <c r="O1872" s="129"/>
    </row>
    <row r="1873" spans="13:15" x14ac:dyDescent="0.25">
      <c r="M1873" s="112"/>
      <c r="N1873" s="128"/>
      <c r="O1873" s="129"/>
    </row>
    <row r="1874" spans="13:15" x14ac:dyDescent="0.25">
      <c r="M1874" s="112"/>
      <c r="N1874" s="128"/>
      <c r="O1874" s="129"/>
    </row>
    <row r="1875" spans="13:15" x14ac:dyDescent="0.25">
      <c r="M1875" s="112"/>
      <c r="N1875" s="128"/>
      <c r="O1875" s="129"/>
    </row>
    <row r="1876" spans="13:15" x14ac:dyDescent="0.25">
      <c r="M1876" s="112"/>
      <c r="N1876" s="128"/>
      <c r="O1876" s="129"/>
    </row>
    <row r="1877" spans="13:15" x14ac:dyDescent="0.25">
      <c r="M1877" s="112"/>
      <c r="N1877" s="128"/>
      <c r="O1877" s="129"/>
    </row>
    <row r="1878" spans="13:15" x14ac:dyDescent="0.25">
      <c r="M1878" s="112"/>
      <c r="N1878" s="128"/>
      <c r="O1878" s="129"/>
    </row>
    <row r="1879" spans="13:15" x14ac:dyDescent="0.25">
      <c r="M1879" s="112"/>
      <c r="N1879" s="128"/>
      <c r="O1879" s="129"/>
    </row>
    <row r="1880" spans="13:15" x14ac:dyDescent="0.25">
      <c r="M1880" s="112"/>
      <c r="N1880" s="128"/>
      <c r="O1880" s="129"/>
    </row>
    <row r="1881" spans="13:15" x14ac:dyDescent="0.25">
      <c r="M1881" s="112"/>
      <c r="N1881" s="128"/>
      <c r="O1881" s="129"/>
    </row>
    <row r="1882" spans="13:15" x14ac:dyDescent="0.25">
      <c r="M1882" s="112"/>
      <c r="N1882" s="128"/>
      <c r="O1882" s="129"/>
    </row>
    <row r="1883" spans="13:15" x14ac:dyDescent="0.25">
      <c r="M1883" s="112"/>
      <c r="N1883" s="128"/>
      <c r="O1883" s="129"/>
    </row>
    <row r="1884" spans="13:15" x14ac:dyDescent="0.25">
      <c r="M1884" s="112"/>
      <c r="N1884" s="128"/>
      <c r="O1884" s="129"/>
    </row>
    <row r="1885" spans="13:15" x14ac:dyDescent="0.25">
      <c r="M1885" s="112"/>
      <c r="N1885" s="128"/>
      <c r="O1885" s="129"/>
    </row>
    <row r="1886" spans="13:15" x14ac:dyDescent="0.25">
      <c r="M1886" s="112"/>
      <c r="N1886" s="128"/>
      <c r="O1886" s="129"/>
    </row>
    <row r="1887" spans="13:15" x14ac:dyDescent="0.25">
      <c r="M1887" s="112"/>
      <c r="N1887" s="128"/>
      <c r="O1887" s="129"/>
    </row>
    <row r="1888" spans="13:15" x14ac:dyDescent="0.25">
      <c r="M1888" s="112"/>
      <c r="N1888" s="128"/>
      <c r="O1888" s="129"/>
    </row>
    <row r="1889" spans="13:15" x14ac:dyDescent="0.25">
      <c r="M1889" s="112"/>
      <c r="N1889" s="128"/>
      <c r="O1889" s="129"/>
    </row>
    <row r="1890" spans="13:15" x14ac:dyDescent="0.25">
      <c r="M1890" s="112"/>
      <c r="N1890" s="128"/>
      <c r="O1890" s="129"/>
    </row>
    <row r="1891" spans="13:15" x14ac:dyDescent="0.25">
      <c r="M1891" s="112"/>
      <c r="N1891" s="128"/>
      <c r="O1891" s="129"/>
    </row>
    <row r="1892" spans="13:15" x14ac:dyDescent="0.25">
      <c r="M1892" s="112"/>
      <c r="N1892" s="128"/>
      <c r="O1892" s="129"/>
    </row>
    <row r="1893" spans="13:15" x14ac:dyDescent="0.25">
      <c r="M1893" s="112"/>
      <c r="N1893" s="128"/>
      <c r="O1893" s="129"/>
    </row>
    <row r="1894" spans="13:15" x14ac:dyDescent="0.25">
      <c r="M1894" s="112"/>
      <c r="N1894" s="128"/>
      <c r="O1894" s="129"/>
    </row>
    <row r="1895" spans="13:15" x14ac:dyDescent="0.25">
      <c r="M1895" s="112"/>
      <c r="N1895" s="128"/>
      <c r="O1895" s="129"/>
    </row>
    <row r="1896" spans="13:15" x14ac:dyDescent="0.25">
      <c r="M1896" s="112"/>
      <c r="N1896" s="128"/>
      <c r="O1896" s="129"/>
    </row>
    <row r="1897" spans="13:15" x14ac:dyDescent="0.25">
      <c r="M1897" s="112"/>
      <c r="N1897" s="128"/>
      <c r="O1897" s="129"/>
    </row>
    <row r="1898" spans="13:15" x14ac:dyDescent="0.25">
      <c r="M1898" s="112"/>
      <c r="N1898" s="128"/>
      <c r="O1898" s="129"/>
    </row>
    <row r="1899" spans="13:15" x14ac:dyDescent="0.25">
      <c r="M1899" s="112"/>
      <c r="N1899" s="128"/>
      <c r="O1899" s="129"/>
    </row>
    <row r="1900" spans="13:15" x14ac:dyDescent="0.25">
      <c r="M1900" s="112"/>
      <c r="N1900" s="128"/>
      <c r="O1900" s="129"/>
    </row>
    <row r="1901" spans="13:15" x14ac:dyDescent="0.25">
      <c r="M1901" s="112"/>
      <c r="N1901" s="128"/>
      <c r="O1901" s="129"/>
    </row>
    <row r="1902" spans="13:15" x14ac:dyDescent="0.25">
      <c r="M1902" s="112"/>
      <c r="N1902" s="128"/>
      <c r="O1902" s="129"/>
    </row>
    <row r="1903" spans="13:15" x14ac:dyDescent="0.25">
      <c r="M1903" s="112"/>
      <c r="N1903" s="128"/>
      <c r="O1903" s="129"/>
    </row>
    <row r="1904" spans="13:15" x14ac:dyDescent="0.25">
      <c r="M1904" s="112"/>
      <c r="N1904" s="128"/>
      <c r="O1904" s="129"/>
    </row>
    <row r="1905" spans="13:15" x14ac:dyDescent="0.25">
      <c r="M1905" s="112"/>
      <c r="N1905" s="128"/>
      <c r="O1905" s="129"/>
    </row>
    <row r="1906" spans="13:15" x14ac:dyDescent="0.25">
      <c r="M1906" s="112"/>
      <c r="N1906" s="128"/>
      <c r="O1906" s="129"/>
    </row>
    <row r="1907" spans="13:15" x14ac:dyDescent="0.25">
      <c r="M1907" s="112"/>
      <c r="N1907" s="128"/>
      <c r="O1907" s="129"/>
    </row>
    <row r="1908" spans="13:15" x14ac:dyDescent="0.25">
      <c r="M1908" s="112"/>
      <c r="N1908" s="128"/>
      <c r="O1908" s="129"/>
    </row>
    <row r="1909" spans="13:15" x14ac:dyDescent="0.25">
      <c r="M1909" s="112"/>
      <c r="N1909" s="128"/>
      <c r="O1909" s="129"/>
    </row>
    <row r="1910" spans="13:15" x14ac:dyDescent="0.25">
      <c r="M1910" s="112"/>
      <c r="N1910" s="128"/>
      <c r="O1910" s="129"/>
    </row>
    <row r="1911" spans="13:15" x14ac:dyDescent="0.25">
      <c r="M1911" s="112"/>
      <c r="N1911" s="128"/>
      <c r="O1911" s="129"/>
    </row>
    <row r="1912" spans="13:15" x14ac:dyDescent="0.25">
      <c r="M1912" s="112"/>
      <c r="N1912" s="128"/>
      <c r="O1912" s="129"/>
    </row>
    <row r="1913" spans="13:15" x14ac:dyDescent="0.25">
      <c r="M1913" s="112"/>
      <c r="N1913" s="128"/>
      <c r="O1913" s="129"/>
    </row>
    <row r="1914" spans="13:15" x14ac:dyDescent="0.25">
      <c r="M1914" s="112"/>
      <c r="N1914" s="128"/>
      <c r="O1914" s="129"/>
    </row>
    <row r="1915" spans="13:15" x14ac:dyDescent="0.25">
      <c r="M1915" s="112"/>
      <c r="N1915" s="128"/>
      <c r="O1915" s="129"/>
    </row>
    <row r="1916" spans="13:15" x14ac:dyDescent="0.25">
      <c r="M1916" s="112"/>
      <c r="N1916" s="128"/>
      <c r="O1916" s="129"/>
    </row>
    <row r="1917" spans="13:15" x14ac:dyDescent="0.25">
      <c r="M1917" s="112"/>
      <c r="N1917" s="128"/>
      <c r="O1917" s="129"/>
    </row>
    <row r="1918" spans="13:15" x14ac:dyDescent="0.25">
      <c r="M1918" s="112"/>
      <c r="N1918" s="128"/>
      <c r="O1918" s="129"/>
    </row>
    <row r="1919" spans="13:15" x14ac:dyDescent="0.25">
      <c r="M1919" s="112"/>
      <c r="N1919" s="128"/>
      <c r="O1919" s="129"/>
    </row>
    <row r="1920" spans="13:15" x14ac:dyDescent="0.25">
      <c r="M1920" s="112"/>
      <c r="N1920" s="128"/>
      <c r="O1920" s="129"/>
    </row>
    <row r="1921" spans="13:15" x14ac:dyDescent="0.25">
      <c r="M1921" s="112"/>
      <c r="N1921" s="128"/>
      <c r="O1921" s="129"/>
    </row>
    <row r="1922" spans="13:15" x14ac:dyDescent="0.25">
      <c r="M1922" s="112"/>
      <c r="N1922" s="128"/>
      <c r="O1922" s="129"/>
    </row>
    <row r="1923" spans="13:15" x14ac:dyDescent="0.25">
      <c r="M1923" s="112"/>
      <c r="N1923" s="128"/>
      <c r="O1923" s="129"/>
    </row>
    <row r="1924" spans="13:15" x14ac:dyDescent="0.25">
      <c r="M1924" s="112"/>
      <c r="N1924" s="128"/>
      <c r="O1924" s="129"/>
    </row>
    <row r="1925" spans="13:15" x14ac:dyDescent="0.25">
      <c r="M1925" s="112"/>
      <c r="N1925" s="128"/>
      <c r="O1925" s="129"/>
    </row>
    <row r="1926" spans="13:15" x14ac:dyDescent="0.25">
      <c r="M1926" s="112"/>
      <c r="N1926" s="128"/>
      <c r="O1926" s="129"/>
    </row>
    <row r="1927" spans="13:15" x14ac:dyDescent="0.25">
      <c r="M1927" s="112"/>
      <c r="N1927" s="128"/>
      <c r="O1927" s="129"/>
    </row>
    <row r="1928" spans="13:15" x14ac:dyDescent="0.25">
      <c r="M1928" s="112"/>
      <c r="N1928" s="128"/>
      <c r="O1928" s="129"/>
    </row>
    <row r="1929" spans="13:15" x14ac:dyDescent="0.25">
      <c r="M1929" s="112"/>
      <c r="N1929" s="128"/>
      <c r="O1929" s="129"/>
    </row>
    <row r="1930" spans="13:15" x14ac:dyDescent="0.25">
      <c r="M1930" s="112"/>
      <c r="N1930" s="128"/>
      <c r="O1930" s="129"/>
    </row>
    <row r="1931" spans="13:15" x14ac:dyDescent="0.25">
      <c r="M1931" s="112"/>
      <c r="N1931" s="128"/>
      <c r="O1931" s="129"/>
    </row>
    <row r="1932" spans="13:15" x14ac:dyDescent="0.25">
      <c r="M1932" s="112"/>
      <c r="N1932" s="128"/>
      <c r="O1932" s="129"/>
    </row>
    <row r="1933" spans="13:15" x14ac:dyDescent="0.25">
      <c r="M1933" s="112"/>
      <c r="N1933" s="128"/>
      <c r="O1933" s="129"/>
    </row>
    <row r="1934" spans="13:15" x14ac:dyDescent="0.25">
      <c r="M1934" s="112"/>
      <c r="N1934" s="128"/>
      <c r="O1934" s="129"/>
    </row>
    <row r="1935" spans="13:15" x14ac:dyDescent="0.25">
      <c r="M1935" s="112"/>
      <c r="N1935" s="128"/>
      <c r="O1935" s="129"/>
    </row>
    <row r="1936" spans="13:15" x14ac:dyDescent="0.25">
      <c r="M1936" s="112"/>
      <c r="N1936" s="128"/>
      <c r="O1936" s="129"/>
    </row>
    <row r="1937" spans="13:15" x14ac:dyDescent="0.25">
      <c r="M1937" s="112"/>
      <c r="N1937" s="128"/>
      <c r="O1937" s="129"/>
    </row>
    <row r="1938" spans="13:15" x14ac:dyDescent="0.25">
      <c r="M1938" s="112"/>
      <c r="N1938" s="128"/>
      <c r="O1938" s="129"/>
    </row>
    <row r="1939" spans="13:15" x14ac:dyDescent="0.25">
      <c r="M1939" s="112"/>
      <c r="N1939" s="128"/>
      <c r="O1939" s="129"/>
    </row>
    <row r="1940" spans="13:15" x14ac:dyDescent="0.25">
      <c r="M1940" s="112"/>
      <c r="N1940" s="128"/>
      <c r="O1940" s="129"/>
    </row>
    <row r="1941" spans="13:15" x14ac:dyDescent="0.25">
      <c r="M1941" s="112"/>
      <c r="N1941" s="128"/>
      <c r="O1941" s="129"/>
    </row>
    <row r="1942" spans="13:15" x14ac:dyDescent="0.25">
      <c r="M1942" s="112"/>
      <c r="N1942" s="128"/>
      <c r="O1942" s="129"/>
    </row>
    <row r="1943" spans="13:15" x14ac:dyDescent="0.25">
      <c r="M1943" s="112"/>
      <c r="N1943" s="128"/>
      <c r="O1943" s="129"/>
    </row>
    <row r="1944" spans="13:15" x14ac:dyDescent="0.25">
      <c r="M1944" s="112"/>
      <c r="N1944" s="128"/>
      <c r="O1944" s="129"/>
    </row>
    <row r="1945" spans="13:15" x14ac:dyDescent="0.25">
      <c r="M1945" s="112"/>
      <c r="N1945" s="128"/>
      <c r="O1945" s="129"/>
    </row>
    <row r="1946" spans="13:15" x14ac:dyDescent="0.25">
      <c r="M1946" s="112"/>
      <c r="N1946" s="128"/>
      <c r="O1946" s="129"/>
    </row>
    <row r="1947" spans="13:15" x14ac:dyDescent="0.25">
      <c r="M1947" s="112"/>
      <c r="N1947" s="128"/>
      <c r="O1947" s="129"/>
    </row>
    <row r="1948" spans="13:15" x14ac:dyDescent="0.25">
      <c r="M1948" s="112"/>
      <c r="N1948" s="128"/>
      <c r="O1948" s="129"/>
    </row>
    <row r="1949" spans="13:15" x14ac:dyDescent="0.25">
      <c r="M1949" s="112"/>
      <c r="N1949" s="128"/>
      <c r="O1949" s="129"/>
    </row>
    <row r="1950" spans="13:15" x14ac:dyDescent="0.25">
      <c r="M1950" s="112"/>
      <c r="N1950" s="128"/>
      <c r="O1950" s="129"/>
    </row>
    <row r="1951" spans="13:15" x14ac:dyDescent="0.25">
      <c r="M1951" s="112"/>
      <c r="N1951" s="128"/>
      <c r="O1951" s="129"/>
    </row>
    <row r="1952" spans="13:15" x14ac:dyDescent="0.25">
      <c r="M1952" s="112"/>
      <c r="N1952" s="128"/>
      <c r="O1952" s="129"/>
    </row>
    <row r="1953" spans="13:15" x14ac:dyDescent="0.25">
      <c r="M1953" s="112"/>
      <c r="N1953" s="128"/>
      <c r="O1953" s="129"/>
    </row>
    <row r="1954" spans="13:15" x14ac:dyDescent="0.25">
      <c r="M1954" s="112"/>
      <c r="N1954" s="128"/>
      <c r="O1954" s="129"/>
    </row>
    <row r="1955" spans="13:15" x14ac:dyDescent="0.25">
      <c r="M1955" s="112"/>
      <c r="N1955" s="128"/>
      <c r="O1955" s="129"/>
    </row>
    <row r="1956" spans="13:15" x14ac:dyDescent="0.25">
      <c r="M1956" s="112"/>
      <c r="N1956" s="128"/>
      <c r="O1956" s="129"/>
    </row>
    <row r="1957" spans="13:15" x14ac:dyDescent="0.25">
      <c r="M1957" s="112"/>
      <c r="N1957" s="128"/>
      <c r="O1957" s="129"/>
    </row>
    <row r="1958" spans="13:15" x14ac:dyDescent="0.25">
      <c r="M1958" s="112"/>
      <c r="N1958" s="128"/>
      <c r="O1958" s="129"/>
    </row>
    <row r="1959" spans="13:15" x14ac:dyDescent="0.25">
      <c r="M1959" s="112"/>
      <c r="N1959" s="128"/>
      <c r="O1959" s="129"/>
    </row>
    <row r="1960" spans="13:15" x14ac:dyDescent="0.25">
      <c r="M1960" s="112"/>
      <c r="N1960" s="128"/>
      <c r="O1960" s="129"/>
    </row>
    <row r="1961" spans="13:15" x14ac:dyDescent="0.25">
      <c r="M1961" s="112"/>
      <c r="N1961" s="128"/>
      <c r="O1961" s="129"/>
    </row>
    <row r="1962" spans="13:15" x14ac:dyDescent="0.25">
      <c r="M1962" s="112"/>
      <c r="N1962" s="128"/>
      <c r="O1962" s="129"/>
    </row>
    <row r="1963" spans="13:15" x14ac:dyDescent="0.25">
      <c r="M1963" s="112"/>
      <c r="N1963" s="128"/>
      <c r="O1963" s="129"/>
    </row>
    <row r="1964" spans="13:15" x14ac:dyDescent="0.25">
      <c r="M1964" s="112"/>
      <c r="N1964" s="128"/>
      <c r="O1964" s="129"/>
    </row>
    <row r="1965" spans="13:15" x14ac:dyDescent="0.25">
      <c r="M1965" s="112"/>
      <c r="N1965" s="128"/>
      <c r="O1965" s="129"/>
    </row>
    <row r="1966" spans="13:15" x14ac:dyDescent="0.25">
      <c r="M1966" s="112"/>
      <c r="N1966" s="128"/>
      <c r="O1966" s="129"/>
    </row>
    <row r="1967" spans="13:15" x14ac:dyDescent="0.25">
      <c r="M1967" s="112"/>
      <c r="N1967" s="128"/>
      <c r="O1967" s="129"/>
    </row>
    <row r="1968" spans="13:15" x14ac:dyDescent="0.25">
      <c r="M1968" s="112"/>
      <c r="N1968" s="128"/>
      <c r="O1968" s="129"/>
    </row>
    <row r="1969" spans="13:15" x14ac:dyDescent="0.25">
      <c r="M1969" s="112"/>
      <c r="N1969" s="128"/>
      <c r="O1969" s="129"/>
    </row>
    <row r="1970" spans="13:15" x14ac:dyDescent="0.25">
      <c r="M1970" s="112"/>
      <c r="N1970" s="128"/>
      <c r="O1970" s="129"/>
    </row>
    <row r="1971" spans="13:15" x14ac:dyDescent="0.25">
      <c r="M1971" s="112"/>
      <c r="N1971" s="128"/>
      <c r="O1971" s="129"/>
    </row>
    <row r="1972" spans="13:15" x14ac:dyDescent="0.25">
      <c r="M1972" s="112"/>
      <c r="N1972" s="128"/>
      <c r="O1972" s="129"/>
    </row>
    <row r="1973" spans="13:15" x14ac:dyDescent="0.25">
      <c r="M1973" s="112"/>
      <c r="N1973" s="128"/>
      <c r="O1973" s="129"/>
    </row>
    <row r="1974" spans="13:15" x14ac:dyDescent="0.25">
      <c r="M1974" s="112"/>
      <c r="N1974" s="128"/>
      <c r="O1974" s="129"/>
    </row>
    <row r="1975" spans="13:15" x14ac:dyDescent="0.25">
      <c r="M1975" s="112"/>
      <c r="N1975" s="128"/>
      <c r="O1975" s="129"/>
    </row>
    <row r="1976" spans="13:15" x14ac:dyDescent="0.25">
      <c r="M1976" s="112"/>
      <c r="N1976" s="128"/>
      <c r="O1976" s="129"/>
    </row>
    <row r="1977" spans="13:15" x14ac:dyDescent="0.25">
      <c r="M1977" s="112"/>
      <c r="N1977" s="128"/>
      <c r="O1977" s="129"/>
    </row>
    <row r="1978" spans="13:15" x14ac:dyDescent="0.25">
      <c r="M1978" s="112"/>
      <c r="N1978" s="128"/>
      <c r="O1978" s="129"/>
    </row>
    <row r="1979" spans="13:15" x14ac:dyDescent="0.25">
      <c r="M1979" s="112"/>
      <c r="N1979" s="128"/>
      <c r="O1979" s="129"/>
    </row>
    <row r="1980" spans="13:15" x14ac:dyDescent="0.25">
      <c r="M1980" s="112"/>
      <c r="N1980" s="128"/>
      <c r="O1980" s="129"/>
    </row>
    <row r="1981" spans="13:15" x14ac:dyDescent="0.25">
      <c r="M1981" s="112"/>
      <c r="N1981" s="128"/>
      <c r="O1981" s="129"/>
    </row>
    <row r="1982" spans="13:15" x14ac:dyDescent="0.25">
      <c r="M1982" s="112"/>
      <c r="N1982" s="128"/>
      <c r="O1982" s="129"/>
    </row>
    <row r="1983" spans="13:15" x14ac:dyDescent="0.25">
      <c r="M1983" s="112"/>
      <c r="N1983" s="128"/>
      <c r="O1983" s="129"/>
    </row>
    <row r="1984" spans="13:15" x14ac:dyDescent="0.25">
      <c r="M1984" s="112"/>
      <c r="N1984" s="128"/>
      <c r="O1984" s="129"/>
    </row>
    <row r="1985" spans="13:15" x14ac:dyDescent="0.25">
      <c r="M1985" s="112"/>
      <c r="N1985" s="128"/>
      <c r="O1985" s="129"/>
    </row>
    <row r="1986" spans="13:15" x14ac:dyDescent="0.25">
      <c r="M1986" s="112"/>
      <c r="N1986" s="128"/>
      <c r="O1986" s="129"/>
    </row>
    <row r="1987" spans="13:15" x14ac:dyDescent="0.25">
      <c r="M1987" s="112"/>
      <c r="N1987" s="128"/>
      <c r="O1987" s="129"/>
    </row>
    <row r="1988" spans="13:15" x14ac:dyDescent="0.25">
      <c r="M1988" s="112"/>
      <c r="N1988" s="128"/>
      <c r="O1988" s="129"/>
    </row>
    <row r="1989" spans="13:15" x14ac:dyDescent="0.25">
      <c r="M1989" s="112"/>
      <c r="N1989" s="128"/>
      <c r="O1989" s="129"/>
    </row>
    <row r="1990" spans="13:15" x14ac:dyDescent="0.25">
      <c r="M1990" s="112"/>
      <c r="N1990" s="128"/>
      <c r="O1990" s="129"/>
    </row>
    <row r="1991" spans="13:15" x14ac:dyDescent="0.25">
      <c r="M1991" s="112"/>
      <c r="N1991" s="128"/>
      <c r="O1991" s="129"/>
    </row>
    <row r="1992" spans="13:15" x14ac:dyDescent="0.25">
      <c r="M1992" s="112"/>
      <c r="N1992" s="128"/>
      <c r="O1992" s="129"/>
    </row>
    <row r="1993" spans="13:15" x14ac:dyDescent="0.25">
      <c r="M1993" s="112"/>
      <c r="N1993" s="128"/>
      <c r="O1993" s="129"/>
    </row>
    <row r="1994" spans="13:15" x14ac:dyDescent="0.25">
      <c r="M1994" s="112"/>
      <c r="N1994" s="128"/>
      <c r="O1994" s="129"/>
    </row>
    <row r="1995" spans="13:15" x14ac:dyDescent="0.25">
      <c r="M1995" s="112"/>
      <c r="N1995" s="128"/>
      <c r="O1995" s="129"/>
    </row>
    <row r="1996" spans="13:15" x14ac:dyDescent="0.25">
      <c r="M1996" s="112"/>
      <c r="N1996" s="128"/>
      <c r="O1996" s="129"/>
    </row>
    <row r="1997" spans="13:15" x14ac:dyDescent="0.25">
      <c r="M1997" s="112"/>
      <c r="N1997" s="128"/>
      <c r="O1997" s="129"/>
    </row>
    <row r="1998" spans="13:15" x14ac:dyDescent="0.25">
      <c r="M1998" s="112"/>
      <c r="N1998" s="128"/>
      <c r="O1998" s="129"/>
    </row>
    <row r="1999" spans="13:15" x14ac:dyDescent="0.25">
      <c r="M1999" s="112"/>
      <c r="N1999" s="128"/>
      <c r="O1999" s="129"/>
    </row>
    <row r="2000" spans="13:15" x14ac:dyDescent="0.25">
      <c r="M2000" s="112"/>
      <c r="N2000" s="128"/>
      <c r="O2000" s="129"/>
    </row>
    <row r="2001" spans="13:15" x14ac:dyDescent="0.25">
      <c r="M2001" s="112"/>
      <c r="N2001" s="128"/>
      <c r="O2001" s="129"/>
    </row>
    <row r="2002" spans="13:15" x14ac:dyDescent="0.25">
      <c r="M2002" s="112"/>
      <c r="N2002" s="128"/>
      <c r="O2002" s="129"/>
    </row>
    <row r="2003" spans="13:15" x14ac:dyDescent="0.25">
      <c r="M2003" s="112"/>
      <c r="N2003" s="128"/>
      <c r="O2003" s="129"/>
    </row>
    <row r="2004" spans="13:15" x14ac:dyDescent="0.25">
      <c r="M2004" s="112"/>
      <c r="N2004" s="128"/>
      <c r="O2004" s="129"/>
    </row>
    <row r="2005" spans="13:15" x14ac:dyDescent="0.25">
      <c r="M2005" s="112"/>
      <c r="N2005" s="128"/>
      <c r="O2005" s="129"/>
    </row>
    <row r="2006" spans="13:15" x14ac:dyDescent="0.25">
      <c r="M2006" s="112"/>
      <c r="N2006" s="128"/>
      <c r="O2006" s="129"/>
    </row>
    <row r="2007" spans="13:15" x14ac:dyDescent="0.25">
      <c r="M2007" s="112"/>
      <c r="N2007" s="128"/>
      <c r="O2007" s="129"/>
    </row>
    <row r="2008" spans="13:15" x14ac:dyDescent="0.25">
      <c r="M2008" s="112"/>
      <c r="N2008" s="128"/>
      <c r="O2008" s="129"/>
    </row>
    <row r="2009" spans="13:15" x14ac:dyDescent="0.25">
      <c r="M2009" s="112"/>
      <c r="N2009" s="128"/>
      <c r="O2009" s="129"/>
    </row>
    <row r="2010" spans="13:15" x14ac:dyDescent="0.25">
      <c r="M2010" s="112"/>
      <c r="N2010" s="128"/>
      <c r="O2010" s="129"/>
    </row>
    <row r="2011" spans="13:15" x14ac:dyDescent="0.25">
      <c r="M2011" s="112"/>
      <c r="N2011" s="128"/>
      <c r="O2011" s="129"/>
    </row>
    <row r="2012" spans="13:15" x14ac:dyDescent="0.25">
      <c r="M2012" s="112"/>
      <c r="N2012" s="128"/>
      <c r="O2012" s="129"/>
    </row>
    <row r="2013" spans="13:15" x14ac:dyDescent="0.25">
      <c r="M2013" s="112"/>
      <c r="N2013" s="128"/>
      <c r="O2013" s="129"/>
    </row>
    <row r="2014" spans="13:15" x14ac:dyDescent="0.25">
      <c r="M2014" s="112"/>
      <c r="N2014" s="128"/>
      <c r="O2014" s="129"/>
    </row>
    <row r="2015" spans="13:15" x14ac:dyDescent="0.25">
      <c r="M2015" s="112"/>
      <c r="N2015" s="128"/>
      <c r="O2015" s="129"/>
    </row>
    <row r="2016" spans="13:15" x14ac:dyDescent="0.25">
      <c r="M2016" s="112"/>
      <c r="N2016" s="128"/>
      <c r="O2016" s="129"/>
    </row>
    <row r="2017" spans="13:15" x14ac:dyDescent="0.25">
      <c r="M2017" s="112"/>
      <c r="N2017" s="128"/>
      <c r="O2017" s="129"/>
    </row>
    <row r="2018" spans="13:15" x14ac:dyDescent="0.25">
      <c r="M2018" s="112"/>
      <c r="N2018" s="128"/>
      <c r="O2018" s="129"/>
    </row>
    <row r="2019" spans="13:15" x14ac:dyDescent="0.25">
      <c r="M2019" s="112"/>
      <c r="N2019" s="128"/>
      <c r="O2019" s="129"/>
    </row>
    <row r="2020" spans="13:15" x14ac:dyDescent="0.25">
      <c r="M2020" s="112"/>
      <c r="N2020" s="128"/>
      <c r="O2020" s="129"/>
    </row>
    <row r="2021" spans="13:15" x14ac:dyDescent="0.25">
      <c r="M2021" s="112"/>
      <c r="N2021" s="128"/>
      <c r="O2021" s="129"/>
    </row>
    <row r="2022" spans="13:15" x14ac:dyDescent="0.25">
      <c r="M2022" s="112"/>
      <c r="N2022" s="128"/>
      <c r="O2022" s="129"/>
    </row>
    <row r="2023" spans="13:15" x14ac:dyDescent="0.25">
      <c r="M2023" s="112"/>
      <c r="N2023" s="128"/>
      <c r="O2023" s="129"/>
    </row>
    <row r="2024" spans="13:15" x14ac:dyDescent="0.25">
      <c r="M2024" s="112"/>
      <c r="N2024" s="128"/>
      <c r="O2024" s="129"/>
    </row>
    <row r="2025" spans="13:15" x14ac:dyDescent="0.25">
      <c r="M2025" s="112"/>
      <c r="N2025" s="128"/>
      <c r="O2025" s="129"/>
    </row>
    <row r="2026" spans="13:15" x14ac:dyDescent="0.25">
      <c r="M2026" s="112"/>
      <c r="N2026" s="128"/>
      <c r="O2026" s="129"/>
    </row>
    <row r="2027" spans="13:15" x14ac:dyDescent="0.25">
      <c r="M2027" s="112"/>
      <c r="N2027" s="128"/>
      <c r="O2027" s="129"/>
    </row>
    <row r="2028" spans="13:15" x14ac:dyDescent="0.25">
      <c r="M2028" s="112"/>
      <c r="N2028" s="128"/>
      <c r="O2028" s="129"/>
    </row>
    <row r="2029" spans="13:15" x14ac:dyDescent="0.25">
      <c r="M2029" s="112"/>
      <c r="N2029" s="128"/>
      <c r="O2029" s="129"/>
    </row>
    <row r="2030" spans="13:15" x14ac:dyDescent="0.25">
      <c r="M2030" s="112"/>
      <c r="N2030" s="128"/>
      <c r="O2030" s="129"/>
    </row>
    <row r="2031" spans="13:15" x14ac:dyDescent="0.25">
      <c r="M2031" s="112"/>
      <c r="N2031" s="128"/>
      <c r="O2031" s="129"/>
    </row>
    <row r="2032" spans="13:15" x14ac:dyDescent="0.25">
      <c r="M2032" s="112"/>
      <c r="N2032" s="128"/>
      <c r="O2032" s="129"/>
    </row>
    <row r="2033" spans="13:15" x14ac:dyDescent="0.25">
      <c r="M2033" s="112"/>
      <c r="N2033" s="128"/>
      <c r="O2033" s="129"/>
    </row>
    <row r="2034" spans="13:15" x14ac:dyDescent="0.25">
      <c r="M2034" s="112"/>
      <c r="N2034" s="128"/>
      <c r="O2034" s="129"/>
    </row>
    <row r="2035" spans="13:15" x14ac:dyDescent="0.25">
      <c r="M2035" s="112"/>
      <c r="N2035" s="128"/>
      <c r="O2035" s="129"/>
    </row>
    <row r="2036" spans="13:15" x14ac:dyDescent="0.25">
      <c r="M2036" s="112"/>
      <c r="N2036" s="128"/>
      <c r="O2036" s="129"/>
    </row>
    <row r="2037" spans="13:15" x14ac:dyDescent="0.25">
      <c r="M2037" s="112"/>
      <c r="N2037" s="128"/>
      <c r="O2037" s="129"/>
    </row>
    <row r="2038" spans="13:15" x14ac:dyDescent="0.25">
      <c r="M2038" s="112"/>
      <c r="N2038" s="128"/>
      <c r="O2038" s="129"/>
    </row>
    <row r="2039" spans="13:15" x14ac:dyDescent="0.25">
      <c r="M2039" s="112"/>
      <c r="N2039" s="128"/>
      <c r="O2039" s="129"/>
    </row>
    <row r="2040" spans="13:15" x14ac:dyDescent="0.25">
      <c r="M2040" s="112"/>
      <c r="N2040" s="128"/>
      <c r="O2040" s="129"/>
    </row>
    <row r="2041" spans="13:15" x14ac:dyDescent="0.25">
      <c r="M2041" s="112"/>
      <c r="N2041" s="128"/>
      <c r="O2041" s="129"/>
    </row>
    <row r="2042" spans="13:15" x14ac:dyDescent="0.25">
      <c r="M2042" s="112"/>
      <c r="N2042" s="128"/>
      <c r="O2042" s="129"/>
    </row>
    <row r="2043" spans="13:15" x14ac:dyDescent="0.25">
      <c r="M2043" s="112"/>
      <c r="N2043" s="128"/>
      <c r="O2043" s="129"/>
    </row>
    <row r="2044" spans="13:15" x14ac:dyDescent="0.25">
      <c r="M2044" s="112"/>
      <c r="N2044" s="128"/>
      <c r="O2044" s="129"/>
    </row>
    <row r="2045" spans="13:15" x14ac:dyDescent="0.25">
      <c r="M2045" s="112"/>
      <c r="N2045" s="128"/>
      <c r="O2045" s="129"/>
    </row>
    <row r="2046" spans="13:15" x14ac:dyDescent="0.25">
      <c r="M2046" s="112"/>
      <c r="N2046" s="128"/>
      <c r="O2046" s="129"/>
    </row>
    <row r="2047" spans="13:15" x14ac:dyDescent="0.25">
      <c r="M2047" s="112"/>
      <c r="N2047" s="128"/>
      <c r="O2047" s="129"/>
    </row>
    <row r="2048" spans="13:15" x14ac:dyDescent="0.25">
      <c r="M2048" s="112"/>
      <c r="N2048" s="128"/>
      <c r="O2048" s="129"/>
    </row>
    <row r="2049" spans="13:15" x14ac:dyDescent="0.25">
      <c r="M2049" s="112"/>
      <c r="N2049" s="128"/>
      <c r="O2049" s="129"/>
    </row>
    <row r="2050" spans="13:15" x14ac:dyDescent="0.25">
      <c r="M2050" s="112"/>
      <c r="N2050" s="128"/>
      <c r="O2050" s="129"/>
    </row>
    <row r="2051" spans="13:15" x14ac:dyDescent="0.25">
      <c r="M2051" s="112"/>
      <c r="N2051" s="128"/>
      <c r="O2051" s="129"/>
    </row>
    <row r="2052" spans="13:15" x14ac:dyDescent="0.25">
      <c r="M2052" s="112"/>
      <c r="N2052" s="128"/>
      <c r="O2052" s="129"/>
    </row>
    <row r="2053" spans="13:15" x14ac:dyDescent="0.25">
      <c r="M2053" s="112"/>
      <c r="N2053" s="128"/>
      <c r="O2053" s="129"/>
    </row>
    <row r="2054" spans="13:15" x14ac:dyDescent="0.25">
      <c r="M2054" s="112"/>
      <c r="N2054" s="128"/>
      <c r="O2054" s="129"/>
    </row>
    <row r="2055" spans="13:15" x14ac:dyDescent="0.25">
      <c r="M2055" s="112"/>
      <c r="N2055" s="128"/>
      <c r="O2055" s="129"/>
    </row>
    <row r="2056" spans="13:15" x14ac:dyDescent="0.25">
      <c r="M2056" s="112"/>
      <c r="N2056" s="128"/>
      <c r="O2056" s="129"/>
    </row>
    <row r="2057" spans="13:15" x14ac:dyDescent="0.25">
      <c r="M2057" s="112"/>
      <c r="N2057" s="128"/>
      <c r="O2057" s="129"/>
    </row>
    <row r="2058" spans="13:15" x14ac:dyDescent="0.25">
      <c r="M2058" s="112"/>
      <c r="N2058" s="128"/>
      <c r="O2058" s="129"/>
    </row>
    <row r="2059" spans="13:15" x14ac:dyDescent="0.25">
      <c r="M2059" s="112"/>
      <c r="N2059" s="128"/>
      <c r="O2059" s="129"/>
    </row>
    <row r="2060" spans="13:15" x14ac:dyDescent="0.25">
      <c r="M2060" s="112"/>
      <c r="N2060" s="128"/>
      <c r="O2060" s="129"/>
    </row>
    <row r="2061" spans="13:15" x14ac:dyDescent="0.25">
      <c r="M2061" s="112"/>
      <c r="N2061" s="128"/>
      <c r="O2061" s="129"/>
    </row>
    <row r="2062" spans="13:15" x14ac:dyDescent="0.25">
      <c r="M2062" s="112"/>
      <c r="N2062" s="128"/>
      <c r="O2062" s="129"/>
    </row>
    <row r="2063" spans="13:15" x14ac:dyDescent="0.25">
      <c r="M2063" s="112"/>
      <c r="N2063" s="128"/>
      <c r="O2063" s="129"/>
    </row>
    <row r="2064" spans="13:15" x14ac:dyDescent="0.25">
      <c r="M2064" s="112"/>
      <c r="N2064" s="128"/>
      <c r="O2064" s="129"/>
    </row>
    <row r="2065" spans="13:15" x14ac:dyDescent="0.25">
      <c r="M2065" s="112"/>
      <c r="N2065" s="128"/>
      <c r="O2065" s="129"/>
    </row>
    <row r="2066" spans="13:15" x14ac:dyDescent="0.25">
      <c r="M2066" s="112"/>
      <c r="N2066" s="128"/>
      <c r="O2066" s="129"/>
    </row>
    <row r="2067" spans="13:15" x14ac:dyDescent="0.25">
      <c r="M2067" s="112"/>
      <c r="N2067" s="128"/>
      <c r="O2067" s="129"/>
    </row>
    <row r="2068" spans="13:15" x14ac:dyDescent="0.25">
      <c r="M2068" s="112"/>
      <c r="N2068" s="128"/>
      <c r="O2068" s="129"/>
    </row>
    <row r="2069" spans="13:15" x14ac:dyDescent="0.25">
      <c r="M2069" s="112"/>
      <c r="N2069" s="128"/>
      <c r="O2069" s="129"/>
    </row>
    <row r="2070" spans="13:15" x14ac:dyDescent="0.25">
      <c r="M2070" s="112"/>
      <c r="N2070" s="128"/>
      <c r="O2070" s="129"/>
    </row>
    <row r="2071" spans="13:15" x14ac:dyDescent="0.25">
      <c r="M2071" s="112"/>
      <c r="N2071" s="128"/>
      <c r="O2071" s="129"/>
    </row>
    <row r="2072" spans="13:15" x14ac:dyDescent="0.25">
      <c r="M2072" s="112"/>
      <c r="N2072" s="128"/>
      <c r="O2072" s="129"/>
    </row>
    <row r="2073" spans="13:15" x14ac:dyDescent="0.25">
      <c r="M2073" s="112"/>
      <c r="N2073" s="128"/>
      <c r="O2073" s="129"/>
    </row>
    <row r="2074" spans="13:15" x14ac:dyDescent="0.25">
      <c r="M2074" s="112"/>
      <c r="N2074" s="128"/>
      <c r="O2074" s="129"/>
    </row>
    <row r="2075" spans="13:15" x14ac:dyDescent="0.25">
      <c r="M2075" s="112"/>
      <c r="N2075" s="128"/>
      <c r="O2075" s="129"/>
    </row>
    <row r="2076" spans="13:15" x14ac:dyDescent="0.25">
      <c r="M2076" s="112"/>
      <c r="N2076" s="128"/>
      <c r="O2076" s="129"/>
    </row>
    <row r="2077" spans="13:15" x14ac:dyDescent="0.25">
      <c r="M2077" s="112"/>
      <c r="N2077" s="128"/>
      <c r="O2077" s="129"/>
    </row>
    <row r="2078" spans="13:15" x14ac:dyDescent="0.25">
      <c r="M2078" s="112"/>
      <c r="N2078" s="128"/>
      <c r="O2078" s="129"/>
    </row>
    <row r="2079" spans="13:15" x14ac:dyDescent="0.25">
      <c r="M2079" s="112"/>
      <c r="N2079" s="128"/>
      <c r="O2079" s="129"/>
    </row>
    <row r="2080" spans="13:15" x14ac:dyDescent="0.25">
      <c r="M2080" s="112"/>
      <c r="N2080" s="128"/>
      <c r="O2080" s="129"/>
    </row>
    <row r="2081" spans="13:15" x14ac:dyDescent="0.25">
      <c r="M2081" s="112"/>
      <c r="N2081" s="128"/>
      <c r="O2081" s="129"/>
    </row>
    <row r="2082" spans="13:15" x14ac:dyDescent="0.25">
      <c r="M2082" s="112"/>
      <c r="N2082" s="128"/>
      <c r="O2082" s="129"/>
    </row>
    <row r="2083" spans="13:15" x14ac:dyDescent="0.25">
      <c r="M2083" s="112"/>
      <c r="N2083" s="128"/>
      <c r="O2083" s="129"/>
    </row>
    <row r="2084" spans="13:15" x14ac:dyDescent="0.25">
      <c r="M2084" s="112"/>
      <c r="N2084" s="128"/>
      <c r="O2084" s="129"/>
    </row>
    <row r="2085" spans="13:15" x14ac:dyDescent="0.25">
      <c r="M2085" s="112"/>
      <c r="N2085" s="128"/>
      <c r="O2085" s="129"/>
    </row>
    <row r="2086" spans="13:15" x14ac:dyDescent="0.25">
      <c r="M2086" s="112"/>
      <c r="N2086" s="128"/>
      <c r="O2086" s="129"/>
    </row>
    <row r="2087" spans="13:15" x14ac:dyDescent="0.25">
      <c r="M2087" s="112"/>
      <c r="N2087" s="128"/>
      <c r="O2087" s="129"/>
    </row>
    <row r="2088" spans="13:15" x14ac:dyDescent="0.25">
      <c r="M2088" s="112"/>
      <c r="N2088" s="128"/>
      <c r="O2088" s="129"/>
    </row>
    <row r="2089" spans="13:15" x14ac:dyDescent="0.25">
      <c r="M2089" s="112"/>
      <c r="N2089" s="128"/>
      <c r="O2089" s="129"/>
    </row>
    <row r="2090" spans="13:15" x14ac:dyDescent="0.25">
      <c r="M2090" s="112"/>
      <c r="N2090" s="128"/>
      <c r="O2090" s="129"/>
    </row>
    <row r="2091" spans="13:15" x14ac:dyDescent="0.25">
      <c r="M2091" s="112"/>
      <c r="N2091" s="128"/>
      <c r="O2091" s="129"/>
    </row>
    <row r="2092" spans="13:15" x14ac:dyDescent="0.25">
      <c r="M2092" s="112"/>
      <c r="N2092" s="128"/>
      <c r="O2092" s="129"/>
    </row>
    <row r="2093" spans="13:15" x14ac:dyDescent="0.25">
      <c r="M2093" s="112"/>
      <c r="N2093" s="128"/>
      <c r="O2093" s="129"/>
    </row>
    <row r="2094" spans="13:15" x14ac:dyDescent="0.25">
      <c r="M2094" s="112"/>
      <c r="N2094" s="128"/>
      <c r="O2094" s="129"/>
    </row>
    <row r="2095" spans="13:15" x14ac:dyDescent="0.25">
      <c r="M2095" s="112"/>
      <c r="N2095" s="128"/>
      <c r="O2095" s="129"/>
    </row>
    <row r="2096" spans="13:15" x14ac:dyDescent="0.25">
      <c r="M2096" s="112"/>
      <c r="N2096" s="128"/>
      <c r="O2096" s="129"/>
    </row>
    <row r="2097" spans="13:15" x14ac:dyDescent="0.25">
      <c r="M2097" s="112"/>
      <c r="N2097" s="128"/>
      <c r="O2097" s="129"/>
    </row>
    <row r="2098" spans="13:15" x14ac:dyDescent="0.25">
      <c r="M2098" s="112"/>
      <c r="N2098" s="128"/>
      <c r="O2098" s="129"/>
    </row>
    <row r="2099" spans="13:15" x14ac:dyDescent="0.25">
      <c r="M2099" s="112"/>
      <c r="N2099" s="128"/>
      <c r="O2099" s="129"/>
    </row>
    <row r="2100" spans="13:15" x14ac:dyDescent="0.25">
      <c r="M2100" s="112"/>
      <c r="N2100" s="128"/>
      <c r="O2100" s="129"/>
    </row>
    <row r="2101" spans="13:15" x14ac:dyDescent="0.25">
      <c r="M2101" s="112"/>
      <c r="N2101" s="128"/>
      <c r="O2101" s="129"/>
    </row>
    <row r="2102" spans="13:15" x14ac:dyDescent="0.25">
      <c r="M2102" s="112"/>
      <c r="N2102" s="128"/>
      <c r="O2102" s="129"/>
    </row>
    <row r="2103" spans="13:15" x14ac:dyDescent="0.25">
      <c r="M2103" s="112"/>
      <c r="N2103" s="128"/>
      <c r="O2103" s="129"/>
    </row>
    <row r="2104" spans="13:15" x14ac:dyDescent="0.25">
      <c r="M2104" s="112"/>
      <c r="N2104" s="128"/>
      <c r="O2104" s="129"/>
    </row>
    <row r="2105" spans="13:15" x14ac:dyDescent="0.25">
      <c r="M2105" s="112"/>
      <c r="N2105" s="128"/>
      <c r="O2105" s="129"/>
    </row>
    <row r="2106" spans="13:15" x14ac:dyDescent="0.25">
      <c r="M2106" s="112"/>
      <c r="N2106" s="128"/>
      <c r="O2106" s="129"/>
    </row>
    <row r="2107" spans="13:15" x14ac:dyDescent="0.25">
      <c r="M2107" s="112"/>
      <c r="N2107" s="128"/>
      <c r="O2107" s="129"/>
    </row>
    <row r="2108" spans="13:15" x14ac:dyDescent="0.25">
      <c r="M2108" s="112"/>
      <c r="N2108" s="128"/>
      <c r="O2108" s="129"/>
    </row>
    <row r="2109" spans="13:15" x14ac:dyDescent="0.25">
      <c r="M2109" s="112"/>
      <c r="N2109" s="128"/>
      <c r="O2109" s="129"/>
    </row>
    <row r="2110" spans="13:15" x14ac:dyDescent="0.25">
      <c r="M2110" s="112"/>
      <c r="N2110" s="128"/>
      <c r="O2110" s="129"/>
    </row>
    <row r="2111" spans="13:15" x14ac:dyDescent="0.25">
      <c r="M2111" s="112"/>
      <c r="N2111" s="128"/>
      <c r="O2111" s="129"/>
    </row>
    <row r="2112" spans="13:15" x14ac:dyDescent="0.25">
      <c r="M2112" s="112"/>
      <c r="N2112" s="128"/>
      <c r="O2112" s="129"/>
    </row>
    <row r="2113" spans="13:15" x14ac:dyDescent="0.25">
      <c r="M2113" s="112"/>
      <c r="N2113" s="128"/>
      <c r="O2113" s="129"/>
    </row>
    <row r="2114" spans="13:15" x14ac:dyDescent="0.25">
      <c r="M2114" s="112"/>
      <c r="N2114" s="128"/>
      <c r="O2114" s="129"/>
    </row>
    <row r="2115" spans="13:15" x14ac:dyDescent="0.25">
      <c r="M2115" s="112"/>
      <c r="N2115" s="128"/>
      <c r="O2115" s="129"/>
    </row>
    <row r="2116" spans="13:15" x14ac:dyDescent="0.25">
      <c r="M2116" s="112"/>
      <c r="N2116" s="128"/>
      <c r="O2116" s="129"/>
    </row>
    <row r="2117" spans="13:15" x14ac:dyDescent="0.25">
      <c r="M2117" s="112"/>
      <c r="N2117" s="128"/>
      <c r="O2117" s="129"/>
    </row>
    <row r="2118" spans="13:15" x14ac:dyDescent="0.25">
      <c r="M2118" s="112"/>
      <c r="N2118" s="128"/>
      <c r="O2118" s="129"/>
    </row>
    <row r="2119" spans="13:15" x14ac:dyDescent="0.25">
      <c r="M2119" s="112"/>
      <c r="N2119" s="128"/>
      <c r="O2119" s="129"/>
    </row>
    <row r="2120" spans="13:15" x14ac:dyDescent="0.25">
      <c r="M2120" s="112"/>
      <c r="N2120" s="128"/>
      <c r="O2120" s="129"/>
    </row>
    <row r="2121" spans="13:15" x14ac:dyDescent="0.25">
      <c r="M2121" s="112"/>
      <c r="N2121" s="128"/>
      <c r="O2121" s="129"/>
    </row>
    <row r="2122" spans="13:15" x14ac:dyDescent="0.25">
      <c r="M2122" s="112"/>
      <c r="N2122" s="128"/>
      <c r="O2122" s="129"/>
    </row>
    <row r="2123" spans="13:15" x14ac:dyDescent="0.25">
      <c r="M2123" s="112"/>
      <c r="N2123" s="128"/>
      <c r="O2123" s="129"/>
    </row>
    <row r="2124" spans="13:15" x14ac:dyDescent="0.25">
      <c r="M2124" s="112"/>
      <c r="N2124" s="128"/>
      <c r="O2124" s="129"/>
    </row>
    <row r="2125" spans="13:15" x14ac:dyDescent="0.25">
      <c r="M2125" s="112"/>
      <c r="N2125" s="128"/>
      <c r="O2125" s="129"/>
    </row>
    <row r="2126" spans="13:15" x14ac:dyDescent="0.25">
      <c r="M2126" s="112"/>
      <c r="N2126" s="128"/>
      <c r="O2126" s="129"/>
    </row>
    <row r="2127" spans="13:15" x14ac:dyDescent="0.25">
      <c r="M2127" s="112"/>
      <c r="N2127" s="128"/>
      <c r="O2127" s="129"/>
    </row>
    <row r="2128" spans="13:15" x14ac:dyDescent="0.25">
      <c r="M2128" s="112"/>
      <c r="N2128" s="128"/>
      <c r="O2128" s="129"/>
    </row>
    <row r="2129" spans="13:15" x14ac:dyDescent="0.25">
      <c r="M2129" s="112"/>
      <c r="N2129" s="128"/>
      <c r="O2129" s="129"/>
    </row>
    <row r="2130" spans="13:15" x14ac:dyDescent="0.25">
      <c r="M2130" s="112"/>
      <c r="N2130" s="128"/>
      <c r="O2130" s="129"/>
    </row>
    <row r="2131" spans="13:15" x14ac:dyDescent="0.25">
      <c r="M2131" s="112"/>
      <c r="N2131" s="128"/>
      <c r="O2131" s="129"/>
    </row>
    <row r="2132" spans="13:15" x14ac:dyDescent="0.25">
      <c r="M2132" s="112"/>
      <c r="N2132" s="128"/>
      <c r="O2132" s="129"/>
    </row>
    <row r="2133" spans="13:15" x14ac:dyDescent="0.25">
      <c r="M2133" s="112"/>
      <c r="N2133" s="128"/>
      <c r="O2133" s="129"/>
    </row>
    <row r="2134" spans="13:15" x14ac:dyDescent="0.25">
      <c r="M2134" s="112"/>
      <c r="N2134" s="128"/>
      <c r="O2134" s="129"/>
    </row>
    <row r="2135" spans="13:15" x14ac:dyDescent="0.25">
      <c r="M2135" s="112"/>
      <c r="N2135" s="128"/>
      <c r="O2135" s="129"/>
    </row>
    <row r="2136" spans="13:15" x14ac:dyDescent="0.25">
      <c r="M2136" s="112"/>
      <c r="N2136" s="128"/>
      <c r="O2136" s="129"/>
    </row>
    <row r="2137" spans="13:15" x14ac:dyDescent="0.25">
      <c r="M2137" s="112"/>
      <c r="N2137" s="128"/>
      <c r="O2137" s="129"/>
    </row>
    <row r="2138" spans="13:15" x14ac:dyDescent="0.25">
      <c r="M2138" s="112"/>
      <c r="N2138" s="128"/>
      <c r="O2138" s="129"/>
    </row>
    <row r="2139" spans="13:15" x14ac:dyDescent="0.25">
      <c r="M2139" s="112"/>
      <c r="N2139" s="128"/>
      <c r="O2139" s="129"/>
    </row>
    <row r="2140" spans="13:15" x14ac:dyDescent="0.25">
      <c r="M2140" s="112"/>
      <c r="N2140" s="128"/>
      <c r="O2140" s="129"/>
    </row>
    <row r="2141" spans="13:15" x14ac:dyDescent="0.25">
      <c r="M2141" s="112"/>
      <c r="N2141" s="128"/>
      <c r="O2141" s="129"/>
    </row>
    <row r="2142" spans="13:15" x14ac:dyDescent="0.25">
      <c r="M2142" s="112"/>
      <c r="N2142" s="128"/>
      <c r="O2142" s="129"/>
    </row>
    <row r="2143" spans="13:15" x14ac:dyDescent="0.25">
      <c r="M2143" s="112"/>
      <c r="N2143" s="128"/>
      <c r="O2143" s="129"/>
    </row>
    <row r="2144" spans="13:15" x14ac:dyDescent="0.25">
      <c r="M2144" s="112"/>
      <c r="N2144" s="128"/>
      <c r="O2144" s="129"/>
    </row>
    <row r="2145" spans="13:15" x14ac:dyDescent="0.25">
      <c r="M2145" s="112"/>
      <c r="N2145" s="128"/>
      <c r="O2145" s="129"/>
    </row>
    <row r="2146" spans="13:15" x14ac:dyDescent="0.25">
      <c r="M2146" s="112"/>
      <c r="N2146" s="128"/>
      <c r="O2146" s="129"/>
    </row>
    <row r="2147" spans="13:15" x14ac:dyDescent="0.25">
      <c r="M2147" s="112"/>
      <c r="N2147" s="128"/>
      <c r="O2147" s="129"/>
    </row>
    <row r="2148" spans="13:15" x14ac:dyDescent="0.25">
      <c r="M2148" s="112"/>
      <c r="N2148" s="128"/>
      <c r="O2148" s="129"/>
    </row>
    <row r="2149" spans="13:15" x14ac:dyDescent="0.25">
      <c r="M2149" s="112"/>
      <c r="N2149" s="128"/>
      <c r="O2149" s="129"/>
    </row>
    <row r="2150" spans="13:15" x14ac:dyDescent="0.25">
      <c r="M2150" s="112"/>
      <c r="N2150" s="128"/>
      <c r="O2150" s="129"/>
    </row>
    <row r="2151" spans="13:15" x14ac:dyDescent="0.25">
      <c r="M2151" s="112"/>
      <c r="N2151" s="128"/>
      <c r="O2151" s="129"/>
    </row>
    <row r="2152" spans="13:15" x14ac:dyDescent="0.25">
      <c r="M2152" s="112"/>
      <c r="N2152" s="128"/>
      <c r="O2152" s="129"/>
    </row>
    <row r="2153" spans="13:15" x14ac:dyDescent="0.25">
      <c r="M2153" s="112"/>
      <c r="N2153" s="128"/>
      <c r="O2153" s="129"/>
    </row>
    <row r="2154" spans="13:15" x14ac:dyDescent="0.25">
      <c r="M2154" s="112"/>
      <c r="N2154" s="128"/>
      <c r="O2154" s="129"/>
    </row>
    <row r="2155" spans="13:15" x14ac:dyDescent="0.25">
      <c r="M2155" s="112"/>
      <c r="N2155" s="128"/>
      <c r="O2155" s="129"/>
    </row>
    <row r="2156" spans="13:15" x14ac:dyDescent="0.25">
      <c r="M2156" s="112"/>
      <c r="N2156" s="128"/>
      <c r="O2156" s="129"/>
    </row>
    <row r="2157" spans="13:15" x14ac:dyDescent="0.25">
      <c r="M2157" s="112"/>
      <c r="N2157" s="128"/>
      <c r="O2157" s="129"/>
    </row>
    <row r="2158" spans="13:15" x14ac:dyDescent="0.25">
      <c r="M2158" s="112"/>
      <c r="N2158" s="128"/>
      <c r="O2158" s="129"/>
    </row>
    <row r="2159" spans="13:15" x14ac:dyDescent="0.25">
      <c r="M2159" s="112"/>
      <c r="N2159" s="128"/>
      <c r="O2159" s="129"/>
    </row>
    <row r="2160" spans="13:15" x14ac:dyDescent="0.25">
      <c r="M2160" s="112"/>
      <c r="N2160" s="128"/>
      <c r="O2160" s="129"/>
    </row>
    <row r="2161" spans="13:15" x14ac:dyDescent="0.25">
      <c r="M2161" s="112"/>
      <c r="N2161" s="128"/>
      <c r="O2161" s="129"/>
    </row>
    <row r="2162" spans="13:15" x14ac:dyDescent="0.25">
      <c r="M2162" s="112"/>
      <c r="N2162" s="128"/>
      <c r="O2162" s="129"/>
    </row>
    <row r="2163" spans="13:15" x14ac:dyDescent="0.25">
      <c r="M2163" s="112"/>
      <c r="N2163" s="128"/>
      <c r="O2163" s="129"/>
    </row>
    <row r="2164" spans="13:15" x14ac:dyDescent="0.25">
      <c r="M2164" s="112"/>
      <c r="N2164" s="128"/>
      <c r="O2164" s="129"/>
    </row>
    <row r="2165" spans="13:15" x14ac:dyDescent="0.25">
      <c r="M2165" s="112"/>
      <c r="N2165" s="128"/>
      <c r="O2165" s="129"/>
    </row>
    <row r="2166" spans="13:15" x14ac:dyDescent="0.25">
      <c r="M2166" s="112"/>
      <c r="N2166" s="128"/>
      <c r="O2166" s="129"/>
    </row>
    <row r="2167" spans="13:15" x14ac:dyDescent="0.25">
      <c r="M2167" s="112"/>
      <c r="N2167" s="128"/>
      <c r="O2167" s="129"/>
    </row>
    <row r="2168" spans="13:15" x14ac:dyDescent="0.25">
      <c r="M2168" s="112"/>
      <c r="N2168" s="128"/>
      <c r="O2168" s="129"/>
    </row>
    <row r="2169" spans="13:15" x14ac:dyDescent="0.25">
      <c r="M2169" s="112"/>
      <c r="N2169" s="128"/>
      <c r="O2169" s="129"/>
    </row>
    <row r="2170" spans="13:15" x14ac:dyDescent="0.25">
      <c r="M2170" s="112"/>
      <c r="N2170" s="128"/>
      <c r="O2170" s="129"/>
    </row>
    <row r="2171" spans="13:15" x14ac:dyDescent="0.25">
      <c r="M2171" s="112"/>
      <c r="N2171" s="128"/>
      <c r="O2171" s="129"/>
    </row>
    <row r="2172" spans="13:15" x14ac:dyDescent="0.25">
      <c r="M2172" s="112"/>
      <c r="N2172" s="128"/>
      <c r="O2172" s="129"/>
    </row>
    <row r="2173" spans="13:15" x14ac:dyDescent="0.25">
      <c r="M2173" s="112"/>
      <c r="N2173" s="128"/>
      <c r="O2173" s="129"/>
    </row>
    <row r="2174" spans="13:15" x14ac:dyDescent="0.25">
      <c r="M2174" s="112"/>
      <c r="N2174" s="128"/>
      <c r="O2174" s="129"/>
    </row>
    <row r="2175" spans="13:15" x14ac:dyDescent="0.25">
      <c r="M2175" s="112"/>
      <c r="N2175" s="128"/>
      <c r="O2175" s="129"/>
    </row>
    <row r="2176" spans="13:15" x14ac:dyDescent="0.25">
      <c r="M2176" s="112"/>
      <c r="N2176" s="128"/>
      <c r="O2176" s="129"/>
    </row>
    <row r="2177" spans="13:15" x14ac:dyDescent="0.25">
      <c r="M2177" s="112"/>
      <c r="N2177" s="128"/>
      <c r="O2177" s="129"/>
    </row>
    <row r="2178" spans="13:15" x14ac:dyDescent="0.25">
      <c r="M2178" s="112"/>
      <c r="N2178" s="128"/>
      <c r="O2178" s="129"/>
    </row>
    <row r="2179" spans="13:15" x14ac:dyDescent="0.25">
      <c r="M2179" s="112"/>
      <c r="N2179" s="128"/>
      <c r="O2179" s="129"/>
    </row>
    <row r="2180" spans="13:15" x14ac:dyDescent="0.25">
      <c r="M2180" s="112"/>
      <c r="N2180" s="128"/>
      <c r="O2180" s="129"/>
    </row>
    <row r="2181" spans="13:15" x14ac:dyDescent="0.25">
      <c r="M2181" s="112"/>
      <c r="N2181" s="128"/>
      <c r="O2181" s="129"/>
    </row>
    <row r="2182" spans="13:15" x14ac:dyDescent="0.25">
      <c r="M2182" s="112"/>
      <c r="N2182" s="128"/>
      <c r="O2182" s="129"/>
    </row>
    <row r="2183" spans="13:15" x14ac:dyDescent="0.25">
      <c r="M2183" s="112"/>
      <c r="N2183" s="128"/>
      <c r="O2183" s="129"/>
    </row>
    <row r="2184" spans="13:15" x14ac:dyDescent="0.25">
      <c r="M2184" s="112"/>
      <c r="N2184" s="128"/>
      <c r="O2184" s="129"/>
    </row>
    <row r="2185" spans="13:15" x14ac:dyDescent="0.25">
      <c r="M2185" s="112"/>
      <c r="N2185" s="128"/>
      <c r="O2185" s="129"/>
    </row>
    <row r="2186" spans="13:15" x14ac:dyDescent="0.25">
      <c r="M2186" s="112"/>
      <c r="N2186" s="128"/>
      <c r="O2186" s="129"/>
    </row>
    <row r="2187" spans="13:15" x14ac:dyDescent="0.25">
      <c r="M2187" s="112"/>
      <c r="N2187" s="128"/>
      <c r="O2187" s="129"/>
    </row>
    <row r="2188" spans="13:15" x14ac:dyDescent="0.25">
      <c r="M2188" s="112"/>
      <c r="N2188" s="128"/>
      <c r="O2188" s="129"/>
    </row>
    <row r="2189" spans="13:15" x14ac:dyDescent="0.25">
      <c r="M2189" s="112"/>
      <c r="N2189" s="128"/>
      <c r="O2189" s="129"/>
    </row>
    <row r="2190" spans="13:15" x14ac:dyDescent="0.25">
      <c r="M2190" s="112"/>
      <c r="N2190" s="128"/>
      <c r="O2190" s="129"/>
    </row>
    <row r="2191" spans="13:15" x14ac:dyDescent="0.25">
      <c r="M2191" s="112"/>
      <c r="N2191" s="128"/>
      <c r="O2191" s="129"/>
    </row>
    <row r="2192" spans="13:15" x14ac:dyDescent="0.25">
      <c r="M2192" s="112"/>
      <c r="N2192" s="128"/>
      <c r="O2192" s="129"/>
    </row>
    <row r="2193" spans="13:15" x14ac:dyDescent="0.25">
      <c r="M2193" s="112"/>
      <c r="N2193" s="128"/>
      <c r="O2193" s="129"/>
    </row>
    <row r="2194" spans="13:15" x14ac:dyDescent="0.25">
      <c r="M2194" s="112"/>
      <c r="N2194" s="128"/>
      <c r="O2194" s="129"/>
    </row>
    <row r="2195" spans="13:15" x14ac:dyDescent="0.25">
      <c r="M2195" s="112"/>
      <c r="N2195" s="128"/>
      <c r="O2195" s="129"/>
    </row>
    <row r="2196" spans="13:15" x14ac:dyDescent="0.25">
      <c r="M2196" s="112"/>
      <c r="N2196" s="128"/>
      <c r="O2196" s="129"/>
    </row>
    <row r="2197" spans="13:15" x14ac:dyDescent="0.25">
      <c r="M2197" s="112"/>
      <c r="N2197" s="128"/>
      <c r="O2197" s="129"/>
    </row>
    <row r="2198" spans="13:15" x14ac:dyDescent="0.25">
      <c r="M2198" s="112"/>
      <c r="N2198" s="128"/>
      <c r="O2198" s="129"/>
    </row>
    <row r="2199" spans="13:15" x14ac:dyDescent="0.25">
      <c r="M2199" s="112"/>
      <c r="N2199" s="128"/>
      <c r="O2199" s="129"/>
    </row>
    <row r="2200" spans="13:15" x14ac:dyDescent="0.25">
      <c r="M2200" s="112"/>
      <c r="N2200" s="128"/>
      <c r="O2200" s="129"/>
    </row>
    <row r="2201" spans="13:15" x14ac:dyDescent="0.25">
      <c r="M2201" s="112"/>
      <c r="N2201" s="128"/>
      <c r="O2201" s="129"/>
    </row>
    <row r="2202" spans="13:15" x14ac:dyDescent="0.25">
      <c r="M2202" s="112"/>
      <c r="N2202" s="128"/>
      <c r="O2202" s="129"/>
    </row>
    <row r="2203" spans="13:15" x14ac:dyDescent="0.25">
      <c r="M2203" s="112"/>
      <c r="N2203" s="128"/>
      <c r="O2203" s="129"/>
    </row>
    <row r="2204" spans="13:15" x14ac:dyDescent="0.25">
      <c r="M2204" s="112"/>
      <c r="N2204" s="128"/>
      <c r="O2204" s="129"/>
    </row>
    <row r="2205" spans="13:15" x14ac:dyDescent="0.25">
      <c r="M2205" s="112"/>
      <c r="N2205" s="128"/>
      <c r="O2205" s="129"/>
    </row>
    <row r="2206" spans="13:15" x14ac:dyDescent="0.25">
      <c r="M2206" s="112"/>
      <c r="N2206" s="128"/>
      <c r="O2206" s="129"/>
    </row>
    <row r="2207" spans="13:15" x14ac:dyDescent="0.25">
      <c r="M2207" s="112"/>
      <c r="N2207" s="128"/>
      <c r="O2207" s="129"/>
    </row>
    <row r="2208" spans="13:15" x14ac:dyDescent="0.25">
      <c r="M2208" s="112"/>
      <c r="N2208" s="128"/>
      <c r="O2208" s="129"/>
    </row>
    <row r="2209" spans="13:15" x14ac:dyDescent="0.25">
      <c r="M2209" s="112"/>
      <c r="N2209" s="128"/>
      <c r="O2209" s="129"/>
    </row>
    <row r="2210" spans="13:15" x14ac:dyDescent="0.25">
      <c r="M2210" s="112"/>
      <c r="N2210" s="128"/>
      <c r="O2210" s="129"/>
    </row>
    <row r="2211" spans="13:15" x14ac:dyDescent="0.25">
      <c r="M2211" s="112"/>
      <c r="N2211" s="128"/>
      <c r="O2211" s="129"/>
    </row>
    <row r="2212" spans="13:15" x14ac:dyDescent="0.25">
      <c r="M2212" s="112"/>
      <c r="N2212" s="128"/>
      <c r="O2212" s="129"/>
    </row>
    <row r="2213" spans="13:15" x14ac:dyDescent="0.25">
      <c r="M2213" s="112"/>
      <c r="N2213" s="128"/>
      <c r="O2213" s="129"/>
    </row>
    <row r="2214" spans="13:15" x14ac:dyDescent="0.25">
      <c r="M2214" s="112"/>
      <c r="N2214" s="128"/>
      <c r="O2214" s="129"/>
    </row>
    <row r="2215" spans="13:15" x14ac:dyDescent="0.25">
      <c r="M2215" s="112"/>
      <c r="N2215" s="128"/>
      <c r="O2215" s="129"/>
    </row>
    <row r="2216" spans="13:15" x14ac:dyDescent="0.25">
      <c r="M2216" s="112"/>
      <c r="N2216" s="128"/>
      <c r="O2216" s="129"/>
    </row>
    <row r="2217" spans="13:15" x14ac:dyDescent="0.25">
      <c r="M2217" s="112"/>
      <c r="N2217" s="128"/>
      <c r="O2217" s="129"/>
    </row>
    <row r="2218" spans="13:15" x14ac:dyDescent="0.25">
      <c r="M2218" s="112"/>
      <c r="N2218" s="128"/>
      <c r="O2218" s="129"/>
    </row>
    <row r="2219" spans="13:15" x14ac:dyDescent="0.25">
      <c r="M2219" s="112"/>
      <c r="N2219" s="128"/>
      <c r="O2219" s="129"/>
    </row>
    <row r="2220" spans="13:15" x14ac:dyDescent="0.25">
      <c r="M2220" s="112"/>
      <c r="N2220" s="128"/>
      <c r="O2220" s="129"/>
    </row>
    <row r="2221" spans="13:15" x14ac:dyDescent="0.25">
      <c r="M2221" s="112"/>
      <c r="N2221" s="128"/>
      <c r="O2221" s="129"/>
    </row>
    <row r="2222" spans="13:15" x14ac:dyDescent="0.25">
      <c r="M2222" s="112"/>
      <c r="N2222" s="128"/>
      <c r="O2222" s="129"/>
    </row>
    <row r="2223" spans="13:15" x14ac:dyDescent="0.25">
      <c r="M2223" s="112"/>
      <c r="N2223" s="128"/>
      <c r="O2223" s="129"/>
    </row>
    <row r="2224" spans="13:15" x14ac:dyDescent="0.25">
      <c r="M2224" s="112"/>
      <c r="N2224" s="128"/>
      <c r="O2224" s="129"/>
    </row>
    <row r="2225" spans="13:15" x14ac:dyDescent="0.25">
      <c r="M2225" s="112"/>
      <c r="N2225" s="128"/>
      <c r="O2225" s="129"/>
    </row>
    <row r="2226" spans="13:15" x14ac:dyDescent="0.25">
      <c r="M2226" s="112"/>
      <c r="N2226" s="128"/>
      <c r="O2226" s="129"/>
    </row>
    <row r="2227" spans="13:15" x14ac:dyDescent="0.25">
      <c r="M2227" s="112"/>
      <c r="N2227" s="128"/>
      <c r="O2227" s="129"/>
    </row>
    <row r="2228" spans="13:15" x14ac:dyDescent="0.25">
      <c r="M2228" s="112"/>
      <c r="N2228" s="128"/>
      <c r="O2228" s="129"/>
    </row>
    <row r="2229" spans="13:15" x14ac:dyDescent="0.25">
      <c r="M2229" s="112"/>
      <c r="N2229" s="128"/>
      <c r="O2229" s="129"/>
    </row>
    <row r="2230" spans="13:15" x14ac:dyDescent="0.25">
      <c r="M2230" s="112"/>
      <c r="N2230" s="128"/>
      <c r="O2230" s="129"/>
    </row>
    <row r="2231" spans="13:15" x14ac:dyDescent="0.25">
      <c r="M2231" s="112"/>
      <c r="N2231" s="128"/>
      <c r="O2231" s="129"/>
    </row>
    <row r="2232" spans="13:15" x14ac:dyDescent="0.25">
      <c r="M2232" s="112"/>
      <c r="N2232" s="128"/>
      <c r="O2232" s="129"/>
    </row>
    <row r="2233" spans="13:15" x14ac:dyDescent="0.25">
      <c r="M2233" s="112"/>
      <c r="N2233" s="128"/>
      <c r="O2233" s="129"/>
    </row>
    <row r="2234" spans="13:15" x14ac:dyDescent="0.25">
      <c r="M2234" s="112"/>
      <c r="N2234" s="128"/>
      <c r="O2234" s="129"/>
    </row>
    <row r="2235" spans="13:15" x14ac:dyDescent="0.25">
      <c r="M2235" s="112"/>
      <c r="N2235" s="128"/>
      <c r="O2235" s="129"/>
    </row>
    <row r="2236" spans="13:15" x14ac:dyDescent="0.25">
      <c r="M2236" s="112"/>
      <c r="N2236" s="128"/>
      <c r="O2236" s="129"/>
    </row>
    <row r="2237" spans="13:15" x14ac:dyDescent="0.25">
      <c r="M2237" s="112"/>
      <c r="N2237" s="128"/>
      <c r="O2237" s="129"/>
    </row>
    <row r="2238" spans="13:15" x14ac:dyDescent="0.25">
      <c r="M2238" s="112"/>
      <c r="N2238" s="128"/>
      <c r="O2238" s="129"/>
    </row>
    <row r="2239" spans="13:15" x14ac:dyDescent="0.25">
      <c r="M2239" s="112"/>
      <c r="N2239" s="128"/>
      <c r="O2239" s="129"/>
    </row>
    <row r="2240" spans="13:15" x14ac:dyDescent="0.25">
      <c r="M2240" s="112"/>
      <c r="N2240" s="128"/>
      <c r="O2240" s="129"/>
    </row>
    <row r="2241" spans="13:15" x14ac:dyDescent="0.25">
      <c r="M2241" s="112"/>
      <c r="N2241" s="128"/>
      <c r="O2241" s="129"/>
    </row>
    <row r="2242" spans="13:15" x14ac:dyDescent="0.25">
      <c r="M2242" s="112"/>
      <c r="N2242" s="128"/>
      <c r="O2242" s="129"/>
    </row>
    <row r="2243" spans="13:15" x14ac:dyDescent="0.25">
      <c r="M2243" s="112"/>
      <c r="N2243" s="128"/>
      <c r="O2243" s="129"/>
    </row>
    <row r="2244" spans="13:15" x14ac:dyDescent="0.25">
      <c r="M2244" s="112"/>
      <c r="N2244" s="128"/>
      <c r="O2244" s="129"/>
    </row>
    <row r="2245" spans="13:15" x14ac:dyDescent="0.25">
      <c r="M2245" s="112"/>
      <c r="N2245" s="128"/>
      <c r="O2245" s="129"/>
    </row>
    <row r="2246" spans="13:15" x14ac:dyDescent="0.25">
      <c r="M2246" s="112"/>
      <c r="N2246" s="128"/>
      <c r="O2246" s="129"/>
    </row>
    <row r="2247" spans="13:15" x14ac:dyDescent="0.25">
      <c r="M2247" s="112"/>
      <c r="N2247" s="128"/>
      <c r="O2247" s="129"/>
    </row>
    <row r="2248" spans="13:15" x14ac:dyDescent="0.25">
      <c r="M2248" s="112"/>
      <c r="N2248" s="128"/>
      <c r="O2248" s="129"/>
    </row>
    <row r="2249" spans="13:15" x14ac:dyDescent="0.25">
      <c r="M2249" s="112"/>
      <c r="N2249" s="128"/>
      <c r="O2249" s="129"/>
    </row>
    <row r="2250" spans="13:15" x14ac:dyDescent="0.25">
      <c r="M2250" s="112"/>
      <c r="N2250" s="128"/>
      <c r="O2250" s="129"/>
    </row>
    <row r="2251" spans="13:15" x14ac:dyDescent="0.25">
      <c r="M2251" s="112"/>
      <c r="N2251" s="128"/>
      <c r="O2251" s="129"/>
    </row>
    <row r="2252" spans="13:15" x14ac:dyDescent="0.25">
      <c r="M2252" s="112"/>
      <c r="N2252" s="128"/>
      <c r="O2252" s="129"/>
    </row>
    <row r="2253" spans="13:15" x14ac:dyDescent="0.25">
      <c r="M2253" s="112"/>
      <c r="N2253" s="128"/>
      <c r="O2253" s="129"/>
    </row>
    <row r="2254" spans="13:15" x14ac:dyDescent="0.25">
      <c r="M2254" s="112"/>
      <c r="N2254" s="128"/>
      <c r="O2254" s="129"/>
    </row>
    <row r="2255" spans="13:15" x14ac:dyDescent="0.25">
      <c r="M2255" s="112"/>
      <c r="N2255" s="128"/>
      <c r="O2255" s="129"/>
    </row>
    <row r="2256" spans="13:15" x14ac:dyDescent="0.25">
      <c r="M2256" s="112"/>
      <c r="N2256" s="128"/>
      <c r="O2256" s="129"/>
    </row>
    <row r="2257" spans="13:15" x14ac:dyDescent="0.25">
      <c r="M2257" s="112"/>
      <c r="N2257" s="128"/>
      <c r="O2257" s="129"/>
    </row>
    <row r="2258" spans="13:15" x14ac:dyDescent="0.25">
      <c r="M2258" s="112"/>
      <c r="N2258" s="128"/>
      <c r="O2258" s="129"/>
    </row>
    <row r="2259" spans="13:15" x14ac:dyDescent="0.25">
      <c r="M2259" s="112"/>
      <c r="N2259" s="128"/>
      <c r="O2259" s="129"/>
    </row>
    <row r="2260" spans="13:15" x14ac:dyDescent="0.25">
      <c r="M2260" s="112"/>
      <c r="N2260" s="128"/>
      <c r="O2260" s="129"/>
    </row>
    <row r="2261" spans="13:15" x14ac:dyDescent="0.25">
      <c r="M2261" s="112"/>
      <c r="N2261" s="128"/>
      <c r="O2261" s="129"/>
    </row>
    <row r="2262" spans="13:15" x14ac:dyDescent="0.25">
      <c r="M2262" s="112"/>
      <c r="N2262" s="128"/>
      <c r="O2262" s="129"/>
    </row>
    <row r="2263" spans="13:15" x14ac:dyDescent="0.25">
      <c r="M2263" s="112"/>
      <c r="N2263" s="128"/>
      <c r="O2263" s="129"/>
    </row>
    <row r="2264" spans="13:15" x14ac:dyDescent="0.25">
      <c r="M2264" s="112"/>
      <c r="N2264" s="128"/>
      <c r="O2264" s="129"/>
    </row>
    <row r="2265" spans="13:15" x14ac:dyDescent="0.25">
      <c r="M2265" s="112"/>
      <c r="N2265" s="128"/>
      <c r="O2265" s="129"/>
    </row>
    <row r="2266" spans="13:15" x14ac:dyDescent="0.25">
      <c r="M2266" s="112"/>
      <c r="N2266" s="128"/>
      <c r="O2266" s="129"/>
    </row>
    <row r="2267" spans="13:15" x14ac:dyDescent="0.25">
      <c r="M2267" s="112"/>
      <c r="N2267" s="128"/>
      <c r="O2267" s="129"/>
    </row>
    <row r="2268" spans="13:15" x14ac:dyDescent="0.25">
      <c r="M2268" s="112"/>
      <c r="N2268" s="128"/>
      <c r="O2268" s="129"/>
    </row>
    <row r="2269" spans="13:15" x14ac:dyDescent="0.25">
      <c r="M2269" s="112"/>
      <c r="N2269" s="128"/>
      <c r="O2269" s="129"/>
    </row>
    <row r="2270" spans="13:15" x14ac:dyDescent="0.25">
      <c r="M2270" s="112"/>
      <c r="N2270" s="128"/>
      <c r="O2270" s="129"/>
    </row>
    <row r="2271" spans="13:15" x14ac:dyDescent="0.25">
      <c r="M2271" s="112"/>
      <c r="N2271" s="128"/>
      <c r="O2271" s="129"/>
    </row>
    <row r="2272" spans="13:15" x14ac:dyDescent="0.25">
      <c r="M2272" s="112"/>
      <c r="N2272" s="128"/>
      <c r="O2272" s="129"/>
    </row>
    <row r="2273" spans="13:15" x14ac:dyDescent="0.25">
      <c r="M2273" s="112"/>
      <c r="N2273" s="128"/>
      <c r="O2273" s="129"/>
    </row>
    <row r="2274" spans="13:15" x14ac:dyDescent="0.25">
      <c r="M2274" s="112"/>
      <c r="N2274" s="128"/>
      <c r="O2274" s="129"/>
    </row>
    <row r="2275" spans="13:15" x14ac:dyDescent="0.25">
      <c r="M2275" s="112"/>
      <c r="N2275" s="128"/>
      <c r="O2275" s="129"/>
    </row>
    <row r="2276" spans="13:15" x14ac:dyDescent="0.25">
      <c r="M2276" s="112"/>
      <c r="N2276" s="128"/>
      <c r="O2276" s="129"/>
    </row>
    <row r="2277" spans="13:15" x14ac:dyDescent="0.25">
      <c r="M2277" s="112"/>
      <c r="N2277" s="128"/>
      <c r="O2277" s="129"/>
    </row>
    <row r="2278" spans="13:15" x14ac:dyDescent="0.25">
      <c r="M2278" s="112"/>
      <c r="N2278" s="128"/>
      <c r="O2278" s="129"/>
    </row>
    <row r="2279" spans="13:15" x14ac:dyDescent="0.25">
      <c r="M2279" s="112"/>
      <c r="N2279" s="128"/>
      <c r="O2279" s="129"/>
    </row>
    <row r="2280" spans="13:15" x14ac:dyDescent="0.25">
      <c r="M2280" s="112"/>
      <c r="N2280" s="128"/>
      <c r="O2280" s="129"/>
    </row>
    <row r="2281" spans="13:15" x14ac:dyDescent="0.25">
      <c r="M2281" s="112"/>
      <c r="N2281" s="128"/>
      <c r="O2281" s="129"/>
    </row>
    <row r="2282" spans="13:15" x14ac:dyDescent="0.25">
      <c r="M2282" s="112"/>
      <c r="N2282" s="128"/>
      <c r="O2282" s="129"/>
    </row>
    <row r="2283" spans="13:15" x14ac:dyDescent="0.25">
      <c r="M2283" s="112"/>
      <c r="N2283" s="128"/>
      <c r="O2283" s="129"/>
    </row>
    <row r="2284" spans="13:15" x14ac:dyDescent="0.25">
      <c r="M2284" s="112"/>
      <c r="N2284" s="128"/>
      <c r="O2284" s="129"/>
    </row>
    <row r="2285" spans="13:15" x14ac:dyDescent="0.25">
      <c r="M2285" s="112"/>
      <c r="N2285" s="128"/>
      <c r="O2285" s="129"/>
    </row>
    <row r="2286" spans="13:15" x14ac:dyDescent="0.25">
      <c r="M2286" s="112"/>
      <c r="N2286" s="128"/>
      <c r="O2286" s="129"/>
    </row>
    <row r="2287" spans="13:15" x14ac:dyDescent="0.25">
      <c r="M2287" s="112"/>
      <c r="N2287" s="128"/>
      <c r="O2287" s="129"/>
    </row>
    <row r="2288" spans="13:15" x14ac:dyDescent="0.25">
      <c r="M2288" s="112"/>
      <c r="N2288" s="128"/>
      <c r="O2288" s="129"/>
    </row>
    <row r="2289" spans="13:15" x14ac:dyDescent="0.25">
      <c r="M2289" s="112"/>
      <c r="N2289" s="128"/>
      <c r="O2289" s="129"/>
    </row>
    <row r="2290" spans="13:15" x14ac:dyDescent="0.25">
      <c r="M2290" s="112"/>
      <c r="N2290" s="128"/>
      <c r="O2290" s="129"/>
    </row>
    <row r="2291" spans="13:15" x14ac:dyDescent="0.25">
      <c r="M2291" s="112"/>
      <c r="N2291" s="128"/>
      <c r="O2291" s="129"/>
    </row>
    <row r="2292" spans="13:15" x14ac:dyDescent="0.25">
      <c r="M2292" s="112"/>
      <c r="N2292" s="128"/>
      <c r="O2292" s="129"/>
    </row>
    <row r="2293" spans="13:15" x14ac:dyDescent="0.25">
      <c r="M2293" s="112"/>
      <c r="N2293" s="128"/>
      <c r="O2293" s="129"/>
    </row>
    <row r="2294" spans="13:15" x14ac:dyDescent="0.25">
      <c r="M2294" s="112"/>
      <c r="N2294" s="128"/>
      <c r="O2294" s="129"/>
    </row>
    <row r="2295" spans="13:15" x14ac:dyDescent="0.25">
      <c r="M2295" s="112"/>
      <c r="N2295" s="128"/>
      <c r="O2295" s="129"/>
    </row>
    <row r="2296" spans="13:15" x14ac:dyDescent="0.25">
      <c r="M2296" s="112"/>
      <c r="N2296" s="128"/>
      <c r="O2296" s="129"/>
    </row>
    <row r="2297" spans="13:15" x14ac:dyDescent="0.25">
      <c r="M2297" s="112"/>
      <c r="N2297" s="128"/>
      <c r="O2297" s="129"/>
    </row>
    <row r="2298" spans="13:15" x14ac:dyDescent="0.25">
      <c r="M2298" s="112"/>
      <c r="N2298" s="128"/>
      <c r="O2298" s="129"/>
    </row>
    <row r="2299" spans="13:15" x14ac:dyDescent="0.25">
      <c r="M2299" s="112"/>
      <c r="N2299" s="128"/>
      <c r="O2299" s="129"/>
    </row>
    <row r="2300" spans="13:15" x14ac:dyDescent="0.25">
      <c r="M2300" s="112"/>
      <c r="N2300" s="128"/>
      <c r="O2300" s="129"/>
    </row>
    <row r="2301" spans="13:15" x14ac:dyDescent="0.25">
      <c r="M2301" s="112"/>
      <c r="N2301" s="128"/>
      <c r="O2301" s="129"/>
    </row>
    <row r="2302" spans="13:15" x14ac:dyDescent="0.25">
      <c r="M2302" s="112"/>
      <c r="N2302" s="128"/>
      <c r="O2302" s="129"/>
    </row>
    <row r="2303" spans="13:15" x14ac:dyDescent="0.25">
      <c r="M2303" s="112"/>
      <c r="N2303" s="128"/>
      <c r="O2303" s="129"/>
    </row>
    <row r="2304" spans="13:15" x14ac:dyDescent="0.25">
      <c r="M2304" s="112"/>
      <c r="N2304" s="128"/>
      <c r="O2304" s="129"/>
    </row>
    <row r="2305" spans="13:15" x14ac:dyDescent="0.25">
      <c r="M2305" s="112"/>
      <c r="N2305" s="128"/>
      <c r="O2305" s="129"/>
    </row>
    <row r="2306" spans="13:15" x14ac:dyDescent="0.25">
      <c r="M2306" s="112"/>
      <c r="N2306" s="128"/>
      <c r="O2306" s="129"/>
    </row>
    <row r="2307" spans="13:15" x14ac:dyDescent="0.25">
      <c r="M2307" s="112"/>
      <c r="N2307" s="128"/>
      <c r="O2307" s="129"/>
    </row>
    <row r="2308" spans="13:15" x14ac:dyDescent="0.25">
      <c r="M2308" s="112"/>
      <c r="N2308" s="128"/>
      <c r="O2308" s="129"/>
    </row>
    <row r="2309" spans="13:15" x14ac:dyDescent="0.25">
      <c r="M2309" s="112"/>
      <c r="N2309" s="128"/>
      <c r="O2309" s="129"/>
    </row>
    <row r="2310" spans="13:15" x14ac:dyDescent="0.25">
      <c r="M2310" s="112"/>
      <c r="N2310" s="128"/>
      <c r="O2310" s="129"/>
    </row>
    <row r="2311" spans="13:15" x14ac:dyDescent="0.25">
      <c r="M2311" s="112"/>
      <c r="N2311" s="128"/>
      <c r="O2311" s="129"/>
    </row>
    <row r="2312" spans="13:15" x14ac:dyDescent="0.25">
      <c r="M2312" s="112"/>
      <c r="N2312" s="128"/>
      <c r="O2312" s="129"/>
    </row>
    <row r="2313" spans="13:15" x14ac:dyDescent="0.25">
      <c r="M2313" s="112"/>
      <c r="N2313" s="128"/>
      <c r="O2313" s="129"/>
    </row>
    <row r="2314" spans="13:15" x14ac:dyDescent="0.25">
      <c r="M2314" s="112"/>
      <c r="N2314" s="128"/>
      <c r="O2314" s="129"/>
    </row>
    <row r="2315" spans="13:15" x14ac:dyDescent="0.25">
      <c r="M2315" s="112"/>
      <c r="N2315" s="128"/>
      <c r="O2315" s="129"/>
    </row>
    <row r="2316" spans="13:15" x14ac:dyDescent="0.25">
      <c r="M2316" s="112"/>
      <c r="N2316" s="128"/>
      <c r="O2316" s="129"/>
    </row>
    <row r="2317" spans="13:15" x14ac:dyDescent="0.25">
      <c r="M2317" s="112"/>
      <c r="N2317" s="128"/>
      <c r="O2317" s="129"/>
    </row>
    <row r="2318" spans="13:15" x14ac:dyDescent="0.25">
      <c r="M2318" s="112"/>
      <c r="N2318" s="128"/>
      <c r="O2318" s="129"/>
    </row>
    <row r="2319" spans="13:15" x14ac:dyDescent="0.25">
      <c r="M2319" s="112"/>
      <c r="N2319" s="128"/>
      <c r="O2319" s="129"/>
    </row>
    <row r="2320" spans="13:15" x14ac:dyDescent="0.25">
      <c r="M2320" s="112"/>
      <c r="N2320" s="128"/>
      <c r="O2320" s="129"/>
    </row>
    <row r="2321" spans="13:15" x14ac:dyDescent="0.25">
      <c r="M2321" s="112"/>
      <c r="N2321" s="128"/>
      <c r="O2321" s="129"/>
    </row>
    <row r="2322" spans="13:15" x14ac:dyDescent="0.25">
      <c r="M2322" s="112"/>
      <c r="N2322" s="128"/>
      <c r="O2322" s="129"/>
    </row>
    <row r="2323" spans="13:15" x14ac:dyDescent="0.25">
      <c r="M2323" s="112"/>
      <c r="N2323" s="128"/>
      <c r="O2323" s="129"/>
    </row>
    <row r="2324" spans="13:15" x14ac:dyDescent="0.25">
      <c r="M2324" s="112"/>
      <c r="N2324" s="128"/>
      <c r="O2324" s="129"/>
    </row>
    <row r="2325" spans="13:15" x14ac:dyDescent="0.25">
      <c r="M2325" s="112"/>
      <c r="N2325" s="128"/>
      <c r="O2325" s="129"/>
    </row>
    <row r="2326" spans="13:15" x14ac:dyDescent="0.25">
      <c r="M2326" s="112"/>
      <c r="N2326" s="128"/>
      <c r="O2326" s="129"/>
    </row>
    <row r="2327" spans="13:15" x14ac:dyDescent="0.25">
      <c r="M2327" s="112"/>
      <c r="N2327" s="128"/>
      <c r="O2327" s="129"/>
    </row>
    <row r="2328" spans="13:15" x14ac:dyDescent="0.25">
      <c r="M2328" s="112"/>
      <c r="N2328" s="128"/>
      <c r="O2328" s="129"/>
    </row>
    <row r="2329" spans="13:15" x14ac:dyDescent="0.25">
      <c r="M2329" s="112"/>
      <c r="N2329" s="128"/>
      <c r="O2329" s="129"/>
    </row>
    <row r="2330" spans="13:15" x14ac:dyDescent="0.25">
      <c r="M2330" s="112"/>
      <c r="N2330" s="128"/>
      <c r="O2330" s="129"/>
    </row>
    <row r="2331" spans="13:15" x14ac:dyDescent="0.25">
      <c r="M2331" s="112"/>
      <c r="N2331" s="128"/>
      <c r="O2331" s="129"/>
    </row>
    <row r="2332" spans="13:15" x14ac:dyDescent="0.25">
      <c r="M2332" s="112"/>
      <c r="N2332" s="128"/>
      <c r="O2332" s="129"/>
    </row>
    <row r="2333" spans="13:15" x14ac:dyDescent="0.25">
      <c r="M2333" s="112"/>
      <c r="N2333" s="128"/>
      <c r="O2333" s="129"/>
    </row>
    <row r="2334" spans="13:15" x14ac:dyDescent="0.25">
      <c r="M2334" s="112"/>
      <c r="N2334" s="128"/>
      <c r="O2334" s="129"/>
    </row>
    <row r="2335" spans="13:15" x14ac:dyDescent="0.25">
      <c r="M2335" s="112"/>
      <c r="N2335" s="128"/>
      <c r="O2335" s="129"/>
    </row>
    <row r="2336" spans="13:15" x14ac:dyDescent="0.25">
      <c r="M2336" s="112"/>
      <c r="N2336" s="128"/>
      <c r="O2336" s="129"/>
    </row>
    <row r="2337" spans="13:15" x14ac:dyDescent="0.25">
      <c r="M2337" s="112"/>
      <c r="N2337" s="128"/>
      <c r="O2337" s="129"/>
    </row>
    <row r="2338" spans="13:15" x14ac:dyDescent="0.25">
      <c r="M2338" s="112"/>
      <c r="N2338" s="128"/>
      <c r="O2338" s="129"/>
    </row>
    <row r="2339" spans="13:15" x14ac:dyDescent="0.25">
      <c r="M2339" s="112"/>
      <c r="N2339" s="128"/>
      <c r="O2339" s="129"/>
    </row>
    <row r="2340" spans="13:15" x14ac:dyDescent="0.25">
      <c r="M2340" s="112"/>
      <c r="N2340" s="128"/>
      <c r="O2340" s="129"/>
    </row>
    <row r="2341" spans="13:15" x14ac:dyDescent="0.25">
      <c r="M2341" s="112"/>
      <c r="N2341" s="128"/>
      <c r="O2341" s="129"/>
    </row>
    <row r="2342" spans="13:15" x14ac:dyDescent="0.25">
      <c r="M2342" s="112"/>
      <c r="N2342" s="128"/>
      <c r="O2342" s="129"/>
    </row>
    <row r="2343" spans="13:15" x14ac:dyDescent="0.25">
      <c r="M2343" s="112"/>
      <c r="N2343" s="128"/>
      <c r="O2343" s="129"/>
    </row>
    <row r="2344" spans="13:15" x14ac:dyDescent="0.25">
      <c r="M2344" s="112"/>
      <c r="N2344" s="128"/>
      <c r="O2344" s="129"/>
    </row>
    <row r="2345" spans="13:15" x14ac:dyDescent="0.25">
      <c r="M2345" s="112"/>
      <c r="N2345" s="128"/>
      <c r="O2345" s="129"/>
    </row>
    <row r="2346" spans="13:15" x14ac:dyDescent="0.25">
      <c r="M2346" s="112"/>
      <c r="N2346" s="128"/>
      <c r="O2346" s="129"/>
    </row>
    <row r="2347" spans="13:15" x14ac:dyDescent="0.25">
      <c r="M2347" s="112"/>
      <c r="N2347" s="128"/>
      <c r="O2347" s="129"/>
    </row>
    <row r="2348" spans="13:15" x14ac:dyDescent="0.25">
      <c r="M2348" s="112"/>
      <c r="N2348" s="128"/>
      <c r="O2348" s="129"/>
    </row>
    <row r="2349" spans="13:15" x14ac:dyDescent="0.25">
      <c r="M2349" s="112"/>
      <c r="N2349" s="128"/>
      <c r="O2349" s="129"/>
    </row>
    <row r="2350" spans="13:15" x14ac:dyDescent="0.25">
      <c r="M2350" s="112"/>
      <c r="N2350" s="128"/>
      <c r="O2350" s="129"/>
    </row>
    <row r="2351" spans="13:15" x14ac:dyDescent="0.25">
      <c r="M2351" s="112"/>
      <c r="N2351" s="128"/>
      <c r="O2351" s="129"/>
    </row>
    <row r="2352" spans="13:15" x14ac:dyDescent="0.25">
      <c r="M2352" s="112"/>
      <c r="N2352" s="128"/>
      <c r="O2352" s="129"/>
    </row>
    <row r="2353" spans="13:15" x14ac:dyDescent="0.25">
      <c r="M2353" s="112"/>
      <c r="N2353" s="128"/>
      <c r="O2353" s="129"/>
    </row>
    <row r="2354" spans="13:15" x14ac:dyDescent="0.25">
      <c r="M2354" s="112"/>
      <c r="N2354" s="128"/>
      <c r="O2354" s="129"/>
    </row>
    <row r="2355" spans="13:15" x14ac:dyDescent="0.25">
      <c r="M2355" s="112"/>
      <c r="N2355" s="128"/>
      <c r="O2355" s="129"/>
    </row>
    <row r="2356" spans="13:15" x14ac:dyDescent="0.25">
      <c r="M2356" s="112"/>
      <c r="N2356" s="128"/>
      <c r="O2356" s="129"/>
    </row>
    <row r="2357" spans="13:15" x14ac:dyDescent="0.25">
      <c r="M2357" s="112"/>
      <c r="N2357" s="128"/>
      <c r="O2357" s="129"/>
    </row>
    <row r="2358" spans="13:15" x14ac:dyDescent="0.25">
      <c r="M2358" s="112"/>
      <c r="N2358" s="128"/>
      <c r="O2358" s="129"/>
    </row>
    <row r="2359" spans="13:15" x14ac:dyDescent="0.25">
      <c r="M2359" s="112"/>
      <c r="N2359" s="128"/>
      <c r="O2359" s="129"/>
    </row>
    <row r="2360" spans="13:15" x14ac:dyDescent="0.25">
      <c r="M2360" s="112"/>
      <c r="N2360" s="128"/>
      <c r="O2360" s="129"/>
    </row>
    <row r="2361" spans="13:15" x14ac:dyDescent="0.25">
      <c r="M2361" s="112"/>
      <c r="N2361" s="128"/>
      <c r="O2361" s="129"/>
    </row>
    <row r="2362" spans="13:15" x14ac:dyDescent="0.25">
      <c r="M2362" s="112"/>
      <c r="N2362" s="128"/>
      <c r="O2362" s="129"/>
    </row>
    <row r="2363" spans="13:15" x14ac:dyDescent="0.25">
      <c r="M2363" s="112"/>
      <c r="N2363" s="128"/>
      <c r="O2363" s="129"/>
    </row>
    <row r="2364" spans="13:15" x14ac:dyDescent="0.25">
      <c r="M2364" s="112"/>
      <c r="N2364" s="128"/>
      <c r="O2364" s="129"/>
    </row>
    <row r="2365" spans="13:15" x14ac:dyDescent="0.25">
      <c r="M2365" s="112"/>
      <c r="N2365" s="128"/>
      <c r="O2365" s="129"/>
    </row>
    <row r="2366" spans="13:15" x14ac:dyDescent="0.25">
      <c r="M2366" s="112"/>
      <c r="N2366" s="128"/>
      <c r="O2366" s="129"/>
    </row>
    <row r="2367" spans="13:15" x14ac:dyDescent="0.25">
      <c r="M2367" s="112"/>
      <c r="N2367" s="128"/>
      <c r="O2367" s="129"/>
    </row>
    <row r="2368" spans="13:15" x14ac:dyDescent="0.25">
      <c r="M2368" s="112"/>
      <c r="N2368" s="128"/>
      <c r="O2368" s="129"/>
    </row>
    <row r="2369" spans="13:15" x14ac:dyDescent="0.25">
      <c r="M2369" s="112"/>
      <c r="N2369" s="128"/>
      <c r="O2369" s="129"/>
    </row>
    <row r="2370" spans="13:15" x14ac:dyDescent="0.25">
      <c r="M2370" s="112"/>
      <c r="N2370" s="128"/>
      <c r="O2370" s="129"/>
    </row>
    <row r="2371" spans="13:15" x14ac:dyDescent="0.25">
      <c r="M2371" s="112"/>
      <c r="N2371" s="128"/>
      <c r="O2371" s="129"/>
    </row>
    <row r="2372" spans="13:15" x14ac:dyDescent="0.25">
      <c r="M2372" s="112"/>
      <c r="N2372" s="128"/>
      <c r="O2372" s="129"/>
    </row>
    <row r="2373" spans="13:15" x14ac:dyDescent="0.25">
      <c r="M2373" s="112"/>
      <c r="N2373" s="128"/>
      <c r="O2373" s="129"/>
    </row>
    <row r="2374" spans="13:15" x14ac:dyDescent="0.25">
      <c r="M2374" s="112"/>
      <c r="N2374" s="128"/>
      <c r="O2374" s="129"/>
    </row>
    <row r="2375" spans="13:15" x14ac:dyDescent="0.25">
      <c r="M2375" s="112"/>
      <c r="N2375" s="128"/>
      <c r="O2375" s="129"/>
    </row>
    <row r="2376" spans="13:15" x14ac:dyDescent="0.25">
      <c r="M2376" s="112"/>
      <c r="N2376" s="128"/>
      <c r="O2376" s="129"/>
    </row>
    <row r="2377" spans="13:15" x14ac:dyDescent="0.25">
      <c r="M2377" s="112"/>
      <c r="N2377" s="128"/>
      <c r="O2377" s="129"/>
    </row>
    <row r="2378" spans="13:15" x14ac:dyDescent="0.25">
      <c r="M2378" s="112"/>
      <c r="N2378" s="128"/>
      <c r="O2378" s="129"/>
    </row>
    <row r="2379" spans="13:15" x14ac:dyDescent="0.25">
      <c r="M2379" s="112"/>
      <c r="N2379" s="128"/>
      <c r="O2379" s="129"/>
    </row>
    <row r="2380" spans="13:15" x14ac:dyDescent="0.25">
      <c r="M2380" s="112"/>
      <c r="N2380" s="128"/>
      <c r="O2380" s="129"/>
    </row>
    <row r="2381" spans="13:15" x14ac:dyDescent="0.25">
      <c r="M2381" s="112"/>
      <c r="N2381" s="128"/>
      <c r="O2381" s="129"/>
    </row>
    <row r="2382" spans="13:15" x14ac:dyDescent="0.25">
      <c r="M2382" s="112"/>
      <c r="N2382" s="128"/>
      <c r="O2382" s="129"/>
    </row>
    <row r="2383" spans="13:15" x14ac:dyDescent="0.25">
      <c r="M2383" s="112"/>
      <c r="N2383" s="128"/>
      <c r="O2383" s="129"/>
    </row>
    <row r="2384" spans="13:15" x14ac:dyDescent="0.25">
      <c r="M2384" s="112"/>
      <c r="N2384" s="128"/>
      <c r="O2384" s="129"/>
    </row>
    <row r="2385" spans="13:15" x14ac:dyDescent="0.25">
      <c r="M2385" s="112"/>
      <c r="N2385" s="128"/>
      <c r="O2385" s="129"/>
    </row>
    <row r="2386" spans="13:15" x14ac:dyDescent="0.25">
      <c r="M2386" s="112"/>
      <c r="N2386" s="128"/>
      <c r="O2386" s="129"/>
    </row>
    <row r="2387" spans="13:15" x14ac:dyDescent="0.25">
      <c r="M2387" s="112"/>
      <c r="N2387" s="128"/>
      <c r="O2387" s="129"/>
    </row>
    <row r="2388" spans="13:15" x14ac:dyDescent="0.25">
      <c r="M2388" s="112"/>
      <c r="N2388" s="128"/>
      <c r="O2388" s="129"/>
    </row>
    <row r="2389" spans="13:15" x14ac:dyDescent="0.25">
      <c r="M2389" s="112"/>
      <c r="N2389" s="128"/>
      <c r="O2389" s="129"/>
    </row>
    <row r="2390" spans="13:15" x14ac:dyDescent="0.25">
      <c r="M2390" s="112"/>
      <c r="N2390" s="128"/>
      <c r="O2390" s="129"/>
    </row>
    <row r="2391" spans="13:15" x14ac:dyDescent="0.25">
      <c r="M2391" s="112"/>
      <c r="N2391" s="128"/>
      <c r="O2391" s="129"/>
    </row>
    <row r="2392" spans="13:15" x14ac:dyDescent="0.25">
      <c r="M2392" s="112"/>
      <c r="N2392" s="128"/>
      <c r="O2392" s="129"/>
    </row>
    <row r="2393" spans="13:15" x14ac:dyDescent="0.25">
      <c r="M2393" s="112"/>
      <c r="N2393" s="128"/>
      <c r="O2393" s="129"/>
    </row>
    <row r="2394" spans="13:15" x14ac:dyDescent="0.25">
      <c r="M2394" s="112"/>
      <c r="N2394" s="128"/>
      <c r="O2394" s="129"/>
    </row>
    <row r="2395" spans="13:15" x14ac:dyDescent="0.25">
      <c r="M2395" s="112"/>
      <c r="N2395" s="128"/>
      <c r="O2395" s="129"/>
    </row>
    <row r="2396" spans="13:15" x14ac:dyDescent="0.25">
      <c r="M2396" s="112"/>
      <c r="N2396" s="128"/>
      <c r="O2396" s="129"/>
    </row>
    <row r="2397" spans="13:15" x14ac:dyDescent="0.25">
      <c r="M2397" s="112"/>
      <c r="N2397" s="128"/>
      <c r="O2397" s="129"/>
    </row>
    <row r="2398" spans="13:15" x14ac:dyDescent="0.25">
      <c r="M2398" s="112"/>
      <c r="N2398" s="128"/>
      <c r="O2398" s="129"/>
    </row>
    <row r="2399" spans="13:15" x14ac:dyDescent="0.25">
      <c r="M2399" s="112"/>
      <c r="N2399" s="128"/>
      <c r="O2399" s="129"/>
    </row>
    <row r="2400" spans="13:15" x14ac:dyDescent="0.25">
      <c r="M2400" s="112"/>
      <c r="N2400" s="128"/>
      <c r="O2400" s="129"/>
    </row>
    <row r="2401" spans="13:15" x14ac:dyDescent="0.25">
      <c r="M2401" s="112"/>
      <c r="N2401" s="128"/>
      <c r="O2401" s="129"/>
    </row>
    <row r="2402" spans="13:15" x14ac:dyDescent="0.25">
      <c r="M2402" s="112"/>
      <c r="N2402" s="128"/>
      <c r="O2402" s="129"/>
    </row>
    <row r="2403" spans="13:15" x14ac:dyDescent="0.25">
      <c r="M2403" s="112"/>
      <c r="N2403" s="128"/>
      <c r="O2403" s="129"/>
    </row>
    <row r="2404" spans="13:15" x14ac:dyDescent="0.25">
      <c r="M2404" s="112"/>
      <c r="N2404" s="128"/>
      <c r="O2404" s="129"/>
    </row>
    <row r="2405" spans="13:15" x14ac:dyDescent="0.25">
      <c r="M2405" s="112"/>
      <c r="N2405" s="128"/>
      <c r="O2405" s="129"/>
    </row>
    <row r="2406" spans="13:15" x14ac:dyDescent="0.25">
      <c r="M2406" s="112"/>
      <c r="N2406" s="128"/>
      <c r="O2406" s="129"/>
    </row>
    <row r="2407" spans="13:15" x14ac:dyDescent="0.25">
      <c r="M2407" s="112"/>
      <c r="N2407" s="128"/>
      <c r="O2407" s="129"/>
    </row>
    <row r="2408" spans="13:15" x14ac:dyDescent="0.25">
      <c r="M2408" s="112"/>
      <c r="N2408" s="128"/>
      <c r="O2408" s="129"/>
    </row>
    <row r="2409" spans="13:15" x14ac:dyDescent="0.25">
      <c r="M2409" s="112"/>
      <c r="N2409" s="128"/>
      <c r="O2409" s="129"/>
    </row>
    <row r="2410" spans="13:15" x14ac:dyDescent="0.25">
      <c r="M2410" s="112"/>
      <c r="N2410" s="128"/>
      <c r="O2410" s="129"/>
    </row>
    <row r="2411" spans="13:15" x14ac:dyDescent="0.25">
      <c r="M2411" s="112"/>
      <c r="N2411" s="128"/>
      <c r="O2411" s="129"/>
    </row>
    <row r="2412" spans="13:15" x14ac:dyDescent="0.25">
      <c r="M2412" s="112"/>
      <c r="N2412" s="128"/>
      <c r="O2412" s="129"/>
    </row>
    <row r="2413" spans="13:15" x14ac:dyDescent="0.25">
      <c r="M2413" s="112"/>
      <c r="N2413" s="128"/>
      <c r="O2413" s="129"/>
    </row>
    <row r="2414" spans="13:15" x14ac:dyDescent="0.25">
      <c r="M2414" s="112"/>
      <c r="N2414" s="128"/>
      <c r="O2414" s="129"/>
    </row>
    <row r="2415" spans="13:15" x14ac:dyDescent="0.25">
      <c r="M2415" s="112"/>
      <c r="N2415" s="128"/>
      <c r="O2415" s="129"/>
    </row>
    <row r="2416" spans="13:15" x14ac:dyDescent="0.25">
      <c r="M2416" s="112"/>
      <c r="N2416" s="128"/>
      <c r="O2416" s="129"/>
    </row>
    <row r="2417" spans="13:15" x14ac:dyDescent="0.25">
      <c r="M2417" s="112"/>
      <c r="N2417" s="128"/>
      <c r="O2417" s="129"/>
    </row>
    <row r="2418" spans="13:15" x14ac:dyDescent="0.25">
      <c r="M2418" s="112"/>
      <c r="N2418" s="128"/>
      <c r="O2418" s="129"/>
    </row>
    <row r="2419" spans="13:15" x14ac:dyDescent="0.25">
      <c r="M2419" s="112"/>
      <c r="N2419" s="128"/>
      <c r="O2419" s="129"/>
    </row>
    <row r="2420" spans="13:15" x14ac:dyDescent="0.25">
      <c r="M2420" s="112"/>
      <c r="N2420" s="128"/>
      <c r="O2420" s="129"/>
    </row>
    <row r="2421" spans="13:15" x14ac:dyDescent="0.25">
      <c r="M2421" s="112"/>
      <c r="N2421" s="128"/>
      <c r="O2421" s="129"/>
    </row>
    <row r="2422" spans="13:15" x14ac:dyDescent="0.25">
      <c r="M2422" s="112"/>
      <c r="N2422" s="128"/>
      <c r="O2422" s="129"/>
    </row>
    <row r="2423" spans="13:15" x14ac:dyDescent="0.25">
      <c r="M2423" s="112"/>
      <c r="N2423" s="128"/>
      <c r="O2423" s="129"/>
    </row>
    <row r="2424" spans="13:15" x14ac:dyDescent="0.25">
      <c r="M2424" s="112"/>
      <c r="N2424" s="128"/>
      <c r="O2424" s="129"/>
    </row>
    <row r="2425" spans="13:15" x14ac:dyDescent="0.25">
      <c r="M2425" s="112"/>
      <c r="N2425" s="128"/>
      <c r="O2425" s="129"/>
    </row>
    <row r="2426" spans="13:15" x14ac:dyDescent="0.25">
      <c r="M2426" s="112"/>
      <c r="N2426" s="128"/>
      <c r="O2426" s="129"/>
    </row>
    <row r="2427" spans="13:15" x14ac:dyDescent="0.25">
      <c r="M2427" s="112"/>
      <c r="N2427" s="128"/>
      <c r="O2427" s="129"/>
    </row>
    <row r="2428" spans="13:15" x14ac:dyDescent="0.25">
      <c r="M2428" s="112"/>
      <c r="N2428" s="128"/>
      <c r="O2428" s="129"/>
    </row>
    <row r="2429" spans="13:15" x14ac:dyDescent="0.25">
      <c r="M2429" s="112"/>
      <c r="N2429" s="128"/>
      <c r="O2429" s="129"/>
    </row>
    <row r="2430" spans="13:15" x14ac:dyDescent="0.25">
      <c r="M2430" s="112"/>
      <c r="N2430" s="128"/>
      <c r="O2430" s="129"/>
    </row>
    <row r="2431" spans="13:15" x14ac:dyDescent="0.25">
      <c r="M2431" s="112"/>
      <c r="N2431" s="128"/>
      <c r="O2431" s="129"/>
    </row>
    <row r="2432" spans="13:15" x14ac:dyDescent="0.25">
      <c r="M2432" s="112"/>
      <c r="N2432" s="128"/>
      <c r="O2432" s="129"/>
    </row>
    <row r="2433" spans="13:15" x14ac:dyDescent="0.25">
      <c r="M2433" s="112"/>
      <c r="N2433" s="128"/>
      <c r="O2433" s="129"/>
    </row>
    <row r="2434" spans="13:15" x14ac:dyDescent="0.25">
      <c r="M2434" s="112"/>
      <c r="N2434" s="128"/>
      <c r="O2434" s="129"/>
    </row>
    <row r="2435" spans="13:15" x14ac:dyDescent="0.25">
      <c r="M2435" s="112"/>
      <c r="N2435" s="128"/>
      <c r="O2435" s="129"/>
    </row>
    <row r="2436" spans="13:15" x14ac:dyDescent="0.25">
      <c r="M2436" s="112"/>
      <c r="N2436" s="128"/>
      <c r="O2436" s="129"/>
    </row>
    <row r="2437" spans="13:15" x14ac:dyDescent="0.25">
      <c r="M2437" s="112"/>
      <c r="N2437" s="128"/>
      <c r="O2437" s="129"/>
    </row>
    <row r="2438" spans="13:15" x14ac:dyDescent="0.25">
      <c r="M2438" s="112"/>
      <c r="N2438" s="128"/>
      <c r="O2438" s="129"/>
    </row>
    <row r="2439" spans="13:15" x14ac:dyDescent="0.25">
      <c r="M2439" s="112"/>
      <c r="N2439" s="128"/>
      <c r="O2439" s="129"/>
    </row>
    <row r="2440" spans="13:15" x14ac:dyDescent="0.25">
      <c r="M2440" s="112"/>
      <c r="N2440" s="128"/>
      <c r="O2440" s="129"/>
    </row>
    <row r="2441" spans="13:15" x14ac:dyDescent="0.25">
      <c r="M2441" s="112"/>
      <c r="N2441" s="128"/>
      <c r="O2441" s="129"/>
    </row>
    <row r="2442" spans="13:15" x14ac:dyDescent="0.25">
      <c r="M2442" s="112"/>
      <c r="N2442" s="128"/>
      <c r="O2442" s="129"/>
    </row>
    <row r="2443" spans="13:15" x14ac:dyDescent="0.25">
      <c r="M2443" s="112"/>
      <c r="N2443" s="128"/>
      <c r="O2443" s="129"/>
    </row>
    <row r="2444" spans="13:15" x14ac:dyDescent="0.25">
      <c r="M2444" s="112"/>
      <c r="N2444" s="128"/>
      <c r="O2444" s="129"/>
    </row>
    <row r="2445" spans="13:15" x14ac:dyDescent="0.25">
      <c r="M2445" s="112"/>
      <c r="N2445" s="128"/>
      <c r="O2445" s="129"/>
    </row>
    <row r="2446" spans="13:15" x14ac:dyDescent="0.25">
      <c r="M2446" s="112"/>
      <c r="N2446" s="128"/>
      <c r="O2446" s="129"/>
    </row>
    <row r="2447" spans="13:15" x14ac:dyDescent="0.25">
      <c r="M2447" s="112"/>
      <c r="N2447" s="128"/>
      <c r="O2447" s="129"/>
    </row>
    <row r="2448" spans="13:15" x14ac:dyDescent="0.25">
      <c r="M2448" s="112"/>
      <c r="N2448" s="128"/>
      <c r="O2448" s="129"/>
    </row>
    <row r="2449" spans="13:15" x14ac:dyDescent="0.25">
      <c r="M2449" s="112"/>
      <c r="N2449" s="128"/>
      <c r="O2449" s="129"/>
    </row>
    <row r="2450" spans="13:15" x14ac:dyDescent="0.25">
      <c r="M2450" s="112"/>
      <c r="N2450" s="128"/>
      <c r="O2450" s="129"/>
    </row>
    <row r="2451" spans="13:15" x14ac:dyDescent="0.25">
      <c r="M2451" s="112"/>
      <c r="N2451" s="128"/>
      <c r="O2451" s="129"/>
    </row>
    <row r="2452" spans="13:15" x14ac:dyDescent="0.25">
      <c r="M2452" s="112"/>
      <c r="N2452" s="128"/>
      <c r="O2452" s="129"/>
    </row>
    <row r="2453" spans="13:15" x14ac:dyDescent="0.25">
      <c r="M2453" s="112"/>
      <c r="N2453" s="128"/>
      <c r="O2453" s="129"/>
    </row>
    <row r="2454" spans="13:15" x14ac:dyDescent="0.25">
      <c r="M2454" s="112"/>
      <c r="N2454" s="128"/>
      <c r="O2454" s="129"/>
    </row>
    <row r="2455" spans="13:15" x14ac:dyDescent="0.25">
      <c r="M2455" s="112"/>
      <c r="N2455" s="128"/>
      <c r="O2455" s="129"/>
    </row>
    <row r="2456" spans="13:15" x14ac:dyDescent="0.25">
      <c r="M2456" s="112"/>
      <c r="N2456" s="128"/>
      <c r="O2456" s="129"/>
    </row>
    <row r="2457" spans="13:15" x14ac:dyDescent="0.25">
      <c r="M2457" s="112"/>
      <c r="N2457" s="128"/>
      <c r="O2457" s="129"/>
    </row>
    <row r="2458" spans="13:15" x14ac:dyDescent="0.25">
      <c r="M2458" s="112"/>
      <c r="N2458" s="128"/>
      <c r="O2458" s="129"/>
    </row>
    <row r="2459" spans="13:15" x14ac:dyDescent="0.25">
      <c r="M2459" s="112"/>
      <c r="N2459" s="128"/>
      <c r="O2459" s="129"/>
    </row>
    <row r="2460" spans="13:15" x14ac:dyDescent="0.25">
      <c r="M2460" s="112"/>
      <c r="N2460" s="128"/>
      <c r="O2460" s="129"/>
    </row>
    <row r="2461" spans="13:15" x14ac:dyDescent="0.25">
      <c r="M2461" s="112"/>
      <c r="N2461" s="128"/>
      <c r="O2461" s="129"/>
    </row>
    <row r="2462" spans="13:15" x14ac:dyDescent="0.25">
      <c r="M2462" s="112"/>
      <c r="N2462" s="128"/>
      <c r="O2462" s="129"/>
    </row>
    <row r="2463" spans="13:15" x14ac:dyDescent="0.25">
      <c r="M2463" s="112"/>
      <c r="N2463" s="128"/>
      <c r="O2463" s="129"/>
    </row>
    <row r="2464" spans="13:15" x14ac:dyDescent="0.25">
      <c r="M2464" s="112"/>
      <c r="N2464" s="128"/>
      <c r="O2464" s="129"/>
    </row>
    <row r="2465" spans="13:15" x14ac:dyDescent="0.25">
      <c r="M2465" s="112"/>
      <c r="N2465" s="128"/>
      <c r="O2465" s="129"/>
    </row>
    <row r="2466" spans="13:15" x14ac:dyDescent="0.25">
      <c r="M2466" s="112"/>
      <c r="N2466" s="128"/>
      <c r="O2466" s="129"/>
    </row>
    <row r="2467" spans="13:15" x14ac:dyDescent="0.25">
      <c r="M2467" s="112"/>
      <c r="N2467" s="128"/>
      <c r="O2467" s="129"/>
    </row>
    <row r="2468" spans="13:15" x14ac:dyDescent="0.25">
      <c r="M2468" s="112"/>
      <c r="N2468" s="128"/>
      <c r="O2468" s="129"/>
    </row>
    <row r="2469" spans="13:15" x14ac:dyDescent="0.25">
      <c r="M2469" s="112"/>
      <c r="N2469" s="128"/>
      <c r="O2469" s="129"/>
    </row>
    <row r="2470" spans="13:15" x14ac:dyDescent="0.25">
      <c r="M2470" s="112"/>
      <c r="N2470" s="128"/>
      <c r="O2470" s="129"/>
    </row>
    <row r="2471" spans="13:15" x14ac:dyDescent="0.25">
      <c r="M2471" s="112"/>
      <c r="N2471" s="128"/>
      <c r="O2471" s="129"/>
    </row>
    <row r="2472" spans="13:15" x14ac:dyDescent="0.25">
      <c r="M2472" s="112"/>
      <c r="N2472" s="128"/>
      <c r="O2472" s="129"/>
    </row>
    <row r="2473" spans="13:15" x14ac:dyDescent="0.25">
      <c r="M2473" s="112"/>
      <c r="N2473" s="128"/>
      <c r="O2473" s="129"/>
    </row>
    <row r="2474" spans="13:15" x14ac:dyDescent="0.25">
      <c r="M2474" s="112"/>
      <c r="N2474" s="128"/>
      <c r="O2474" s="129"/>
    </row>
    <row r="2475" spans="13:15" x14ac:dyDescent="0.25">
      <c r="M2475" s="112"/>
      <c r="N2475" s="128"/>
      <c r="O2475" s="129"/>
    </row>
    <row r="2476" spans="13:15" x14ac:dyDescent="0.25">
      <c r="M2476" s="112"/>
      <c r="N2476" s="128"/>
      <c r="O2476" s="129"/>
    </row>
    <row r="2477" spans="13:15" x14ac:dyDescent="0.25">
      <c r="M2477" s="112"/>
      <c r="N2477" s="128"/>
      <c r="O2477" s="129"/>
    </row>
    <row r="2478" spans="13:15" x14ac:dyDescent="0.25">
      <c r="M2478" s="112"/>
      <c r="N2478" s="128"/>
      <c r="O2478" s="129"/>
    </row>
    <row r="2479" spans="13:15" x14ac:dyDescent="0.25">
      <c r="M2479" s="112"/>
      <c r="N2479" s="128"/>
      <c r="O2479" s="129"/>
    </row>
    <row r="2480" spans="13:15" x14ac:dyDescent="0.25">
      <c r="M2480" s="112"/>
      <c r="N2480" s="128"/>
      <c r="O2480" s="129"/>
    </row>
    <row r="2481" spans="13:15" x14ac:dyDescent="0.25">
      <c r="M2481" s="112"/>
      <c r="N2481" s="128"/>
      <c r="O2481" s="129"/>
    </row>
    <row r="2482" spans="13:15" x14ac:dyDescent="0.25">
      <c r="M2482" s="112"/>
      <c r="N2482" s="128"/>
      <c r="O2482" s="129"/>
    </row>
    <row r="2483" spans="13:15" x14ac:dyDescent="0.25">
      <c r="M2483" s="112"/>
      <c r="N2483" s="128"/>
      <c r="O2483" s="129"/>
    </row>
    <row r="2484" spans="13:15" x14ac:dyDescent="0.25">
      <c r="M2484" s="112"/>
      <c r="N2484" s="128"/>
      <c r="O2484" s="129"/>
    </row>
    <row r="2485" spans="13:15" x14ac:dyDescent="0.25">
      <c r="M2485" s="112"/>
      <c r="N2485" s="128"/>
      <c r="O2485" s="129"/>
    </row>
    <row r="2486" spans="13:15" x14ac:dyDescent="0.25">
      <c r="M2486" s="112"/>
      <c r="N2486" s="128"/>
      <c r="O2486" s="129"/>
    </row>
    <row r="2487" spans="13:15" x14ac:dyDescent="0.25">
      <c r="M2487" s="112"/>
      <c r="N2487" s="128"/>
      <c r="O2487" s="129"/>
    </row>
    <row r="2488" spans="13:15" x14ac:dyDescent="0.25">
      <c r="M2488" s="112"/>
      <c r="N2488" s="128"/>
      <c r="O2488" s="129"/>
    </row>
    <row r="2489" spans="13:15" x14ac:dyDescent="0.25">
      <c r="M2489" s="112"/>
      <c r="N2489" s="128"/>
      <c r="O2489" s="129"/>
    </row>
    <row r="2490" spans="13:15" x14ac:dyDescent="0.25">
      <c r="M2490" s="112"/>
      <c r="N2490" s="128"/>
      <c r="O2490" s="129"/>
    </row>
    <row r="2491" spans="13:15" x14ac:dyDescent="0.25">
      <c r="M2491" s="112"/>
      <c r="N2491" s="128"/>
      <c r="O2491" s="129"/>
    </row>
    <row r="2492" spans="13:15" x14ac:dyDescent="0.25">
      <c r="M2492" s="112"/>
      <c r="N2492" s="128"/>
      <c r="O2492" s="129"/>
    </row>
    <row r="2493" spans="13:15" x14ac:dyDescent="0.25">
      <c r="M2493" s="112"/>
      <c r="N2493" s="128"/>
      <c r="O2493" s="129"/>
    </row>
    <row r="2494" spans="13:15" x14ac:dyDescent="0.25">
      <c r="M2494" s="112"/>
      <c r="N2494" s="128"/>
      <c r="O2494" s="129"/>
    </row>
    <row r="2495" spans="13:15" x14ac:dyDescent="0.25">
      <c r="M2495" s="112"/>
      <c r="N2495" s="128"/>
      <c r="O2495" s="129"/>
    </row>
    <row r="2496" spans="13:15" x14ac:dyDescent="0.25">
      <c r="M2496" s="112"/>
      <c r="N2496" s="128"/>
      <c r="O2496" s="129"/>
    </row>
    <row r="2497" spans="13:15" x14ac:dyDescent="0.25">
      <c r="M2497" s="112"/>
      <c r="N2497" s="128"/>
      <c r="O2497" s="129"/>
    </row>
    <row r="2498" spans="13:15" x14ac:dyDescent="0.25">
      <c r="M2498" s="112"/>
      <c r="N2498" s="128"/>
      <c r="O2498" s="129"/>
    </row>
    <row r="2499" spans="13:15" x14ac:dyDescent="0.25">
      <c r="M2499" s="112"/>
      <c r="N2499" s="128"/>
      <c r="O2499" s="129"/>
    </row>
    <row r="2500" spans="13:15" x14ac:dyDescent="0.25">
      <c r="M2500" s="112"/>
      <c r="N2500" s="128"/>
      <c r="O2500" s="129"/>
    </row>
    <row r="2501" spans="13:15" x14ac:dyDescent="0.25">
      <c r="M2501" s="112"/>
      <c r="N2501" s="128"/>
      <c r="O2501" s="129"/>
    </row>
    <row r="2502" spans="13:15" x14ac:dyDescent="0.25">
      <c r="M2502" s="112"/>
      <c r="N2502" s="128"/>
      <c r="O2502" s="129"/>
    </row>
    <row r="2503" spans="13:15" x14ac:dyDescent="0.25">
      <c r="M2503" s="112"/>
      <c r="N2503" s="128"/>
      <c r="O2503" s="129"/>
    </row>
    <row r="2504" spans="13:15" x14ac:dyDescent="0.25">
      <c r="M2504" s="112"/>
      <c r="N2504" s="128"/>
      <c r="O2504" s="129"/>
    </row>
    <row r="2505" spans="13:15" x14ac:dyDescent="0.25">
      <c r="M2505" s="112"/>
      <c r="N2505" s="128"/>
      <c r="O2505" s="129"/>
    </row>
    <row r="2506" spans="13:15" x14ac:dyDescent="0.25">
      <c r="M2506" s="112"/>
      <c r="N2506" s="128"/>
      <c r="O2506" s="129"/>
    </row>
    <row r="2507" spans="13:15" x14ac:dyDescent="0.25">
      <c r="M2507" s="112"/>
      <c r="N2507" s="128"/>
      <c r="O2507" s="129"/>
    </row>
    <row r="2508" spans="13:15" x14ac:dyDescent="0.25">
      <c r="M2508" s="112"/>
      <c r="N2508" s="128"/>
      <c r="O2508" s="129"/>
    </row>
    <row r="2509" spans="13:15" x14ac:dyDescent="0.25">
      <c r="M2509" s="112"/>
      <c r="N2509" s="128"/>
      <c r="O2509" s="129"/>
    </row>
    <row r="2510" spans="13:15" x14ac:dyDescent="0.25">
      <c r="M2510" s="112"/>
      <c r="N2510" s="128"/>
      <c r="O2510" s="129"/>
    </row>
    <row r="2511" spans="13:15" x14ac:dyDescent="0.25">
      <c r="M2511" s="112"/>
      <c r="N2511" s="128"/>
      <c r="O2511" s="129"/>
    </row>
    <row r="2512" spans="13:15" x14ac:dyDescent="0.25">
      <c r="M2512" s="112"/>
      <c r="N2512" s="128"/>
      <c r="O2512" s="129"/>
    </row>
    <row r="2513" spans="13:15" x14ac:dyDescent="0.25">
      <c r="M2513" s="112"/>
      <c r="N2513" s="128"/>
      <c r="O2513" s="129"/>
    </row>
    <row r="2514" spans="13:15" x14ac:dyDescent="0.25">
      <c r="M2514" s="112"/>
      <c r="N2514" s="128"/>
      <c r="O2514" s="129"/>
    </row>
    <row r="2515" spans="13:15" x14ac:dyDescent="0.25">
      <c r="M2515" s="112"/>
      <c r="N2515" s="128"/>
      <c r="O2515" s="129"/>
    </row>
    <row r="2516" spans="13:15" x14ac:dyDescent="0.25">
      <c r="M2516" s="112"/>
      <c r="N2516" s="128"/>
      <c r="O2516" s="129"/>
    </row>
    <row r="2517" spans="13:15" x14ac:dyDescent="0.25">
      <c r="M2517" s="112"/>
      <c r="N2517" s="128"/>
      <c r="O2517" s="129"/>
    </row>
    <row r="2518" spans="13:15" x14ac:dyDescent="0.25">
      <c r="M2518" s="112"/>
      <c r="N2518" s="128"/>
      <c r="O2518" s="129"/>
    </row>
    <row r="2519" spans="13:15" x14ac:dyDescent="0.25">
      <c r="M2519" s="112"/>
      <c r="N2519" s="128"/>
      <c r="O2519" s="129"/>
    </row>
    <row r="2520" spans="13:15" x14ac:dyDescent="0.25">
      <c r="M2520" s="112"/>
      <c r="N2520" s="128"/>
      <c r="O2520" s="129"/>
    </row>
    <row r="2521" spans="13:15" x14ac:dyDescent="0.25">
      <c r="M2521" s="112"/>
      <c r="N2521" s="128"/>
      <c r="O2521" s="129"/>
    </row>
    <row r="2522" spans="13:15" x14ac:dyDescent="0.25">
      <c r="M2522" s="112"/>
      <c r="N2522" s="128"/>
      <c r="O2522" s="129"/>
    </row>
    <row r="2523" spans="13:15" x14ac:dyDescent="0.25">
      <c r="M2523" s="112"/>
      <c r="N2523" s="128"/>
      <c r="O2523" s="129"/>
    </row>
    <row r="2524" spans="13:15" x14ac:dyDescent="0.25">
      <c r="M2524" s="112"/>
      <c r="N2524" s="128"/>
      <c r="O2524" s="129"/>
    </row>
    <row r="2525" spans="13:15" x14ac:dyDescent="0.25">
      <c r="M2525" s="112"/>
      <c r="N2525" s="128"/>
      <c r="O2525" s="129"/>
    </row>
    <row r="2526" spans="13:15" x14ac:dyDescent="0.25">
      <c r="M2526" s="112"/>
      <c r="N2526" s="128"/>
      <c r="O2526" s="129"/>
    </row>
    <row r="2527" spans="13:15" x14ac:dyDescent="0.25">
      <c r="M2527" s="112"/>
      <c r="N2527" s="128"/>
      <c r="O2527" s="129"/>
    </row>
    <row r="2528" spans="13:15" x14ac:dyDescent="0.25">
      <c r="M2528" s="112"/>
      <c r="N2528" s="128"/>
      <c r="O2528" s="129"/>
    </row>
    <row r="2529" spans="13:15" x14ac:dyDescent="0.25">
      <c r="M2529" s="112"/>
      <c r="N2529" s="128"/>
      <c r="O2529" s="129"/>
    </row>
    <row r="2530" spans="13:15" x14ac:dyDescent="0.25">
      <c r="M2530" s="112"/>
      <c r="N2530" s="128"/>
      <c r="O2530" s="129"/>
    </row>
    <row r="2531" spans="13:15" x14ac:dyDescent="0.25">
      <c r="M2531" s="112"/>
      <c r="N2531" s="128"/>
      <c r="O2531" s="129"/>
    </row>
    <row r="2532" spans="13:15" x14ac:dyDescent="0.25">
      <c r="M2532" s="112"/>
      <c r="N2532" s="128"/>
      <c r="O2532" s="129"/>
    </row>
    <row r="2533" spans="13:15" x14ac:dyDescent="0.25">
      <c r="M2533" s="112"/>
      <c r="N2533" s="128"/>
      <c r="O2533" s="129"/>
    </row>
    <row r="2534" spans="13:15" x14ac:dyDescent="0.25">
      <c r="M2534" s="112"/>
      <c r="N2534" s="128"/>
      <c r="O2534" s="129"/>
    </row>
    <row r="2535" spans="13:15" x14ac:dyDescent="0.25">
      <c r="M2535" s="112"/>
      <c r="N2535" s="128"/>
      <c r="O2535" s="129"/>
    </row>
    <row r="2536" spans="13:15" x14ac:dyDescent="0.25">
      <c r="M2536" s="112"/>
      <c r="N2536" s="128"/>
      <c r="O2536" s="129"/>
    </row>
    <row r="2537" spans="13:15" x14ac:dyDescent="0.25">
      <c r="M2537" s="112"/>
      <c r="N2537" s="128"/>
      <c r="O2537" s="129"/>
    </row>
    <row r="2538" spans="13:15" x14ac:dyDescent="0.25">
      <c r="M2538" s="112"/>
      <c r="N2538" s="128"/>
      <c r="O2538" s="129"/>
    </row>
    <row r="2539" spans="13:15" x14ac:dyDescent="0.25">
      <c r="M2539" s="112"/>
      <c r="N2539" s="128"/>
      <c r="O2539" s="129"/>
    </row>
    <row r="2540" spans="13:15" x14ac:dyDescent="0.25">
      <c r="M2540" s="112"/>
      <c r="N2540" s="128"/>
      <c r="O2540" s="129"/>
    </row>
    <row r="2541" spans="13:15" x14ac:dyDescent="0.25">
      <c r="M2541" s="112"/>
      <c r="N2541" s="128"/>
      <c r="O2541" s="129"/>
    </row>
    <row r="2542" spans="13:15" x14ac:dyDescent="0.25">
      <c r="M2542" s="112"/>
      <c r="N2542" s="128"/>
      <c r="O2542" s="129"/>
    </row>
    <row r="2543" spans="13:15" x14ac:dyDescent="0.25">
      <c r="M2543" s="112"/>
      <c r="N2543" s="128"/>
      <c r="O2543" s="129"/>
    </row>
    <row r="2544" spans="13:15" x14ac:dyDescent="0.25">
      <c r="M2544" s="112"/>
      <c r="N2544" s="128"/>
      <c r="O2544" s="129"/>
    </row>
    <row r="2545" spans="13:15" x14ac:dyDescent="0.25">
      <c r="M2545" s="112"/>
      <c r="N2545" s="128"/>
      <c r="O2545" s="129"/>
    </row>
    <row r="2546" spans="13:15" x14ac:dyDescent="0.25">
      <c r="M2546" s="112"/>
      <c r="N2546" s="128"/>
      <c r="O2546" s="129"/>
    </row>
    <row r="2547" spans="13:15" x14ac:dyDescent="0.25">
      <c r="M2547" s="112"/>
      <c r="N2547" s="128"/>
      <c r="O2547" s="129"/>
    </row>
    <row r="2548" spans="13:15" x14ac:dyDescent="0.25">
      <c r="M2548" s="112"/>
      <c r="N2548" s="128"/>
      <c r="O2548" s="129"/>
    </row>
    <row r="2549" spans="13:15" x14ac:dyDescent="0.25">
      <c r="M2549" s="112"/>
      <c r="N2549" s="128"/>
      <c r="O2549" s="129"/>
    </row>
    <row r="2550" spans="13:15" x14ac:dyDescent="0.25">
      <c r="M2550" s="112"/>
      <c r="N2550" s="128"/>
      <c r="O2550" s="129"/>
    </row>
    <row r="2551" spans="13:15" x14ac:dyDescent="0.25">
      <c r="M2551" s="112"/>
      <c r="N2551" s="128"/>
      <c r="O2551" s="129"/>
    </row>
    <row r="2552" spans="13:15" x14ac:dyDescent="0.25">
      <c r="M2552" s="112"/>
      <c r="N2552" s="128"/>
      <c r="O2552" s="129"/>
    </row>
    <row r="2553" spans="13:15" x14ac:dyDescent="0.25">
      <c r="M2553" s="112"/>
      <c r="N2553" s="128"/>
      <c r="O2553" s="129"/>
    </row>
    <row r="2554" spans="13:15" x14ac:dyDescent="0.25">
      <c r="M2554" s="112"/>
      <c r="N2554" s="128"/>
      <c r="O2554" s="129"/>
    </row>
    <row r="2555" spans="13:15" x14ac:dyDescent="0.25">
      <c r="M2555" s="112"/>
      <c r="N2555" s="128"/>
      <c r="O2555" s="129"/>
    </row>
    <row r="2556" spans="13:15" x14ac:dyDescent="0.25">
      <c r="M2556" s="112"/>
      <c r="N2556" s="128"/>
      <c r="O2556" s="129"/>
    </row>
    <row r="2557" spans="13:15" x14ac:dyDescent="0.25">
      <c r="M2557" s="112"/>
      <c r="N2557" s="128"/>
      <c r="O2557" s="129"/>
    </row>
    <row r="2558" spans="13:15" x14ac:dyDescent="0.25">
      <c r="M2558" s="112"/>
      <c r="N2558" s="128"/>
      <c r="O2558" s="129"/>
    </row>
    <row r="2559" spans="13:15" x14ac:dyDescent="0.25">
      <c r="M2559" s="112"/>
      <c r="N2559" s="128"/>
      <c r="O2559" s="129"/>
    </row>
    <row r="2560" spans="13:15" x14ac:dyDescent="0.25">
      <c r="M2560" s="112"/>
      <c r="N2560" s="128"/>
      <c r="O2560" s="129"/>
    </row>
    <row r="2561" spans="13:15" x14ac:dyDescent="0.25">
      <c r="M2561" s="112"/>
      <c r="N2561" s="128"/>
      <c r="O2561" s="129"/>
    </row>
    <row r="2562" spans="13:15" x14ac:dyDescent="0.25">
      <c r="M2562" s="112"/>
      <c r="N2562" s="128"/>
      <c r="O2562" s="129"/>
    </row>
    <row r="2563" spans="13:15" x14ac:dyDescent="0.25">
      <c r="M2563" s="112"/>
      <c r="N2563" s="128"/>
      <c r="O2563" s="129"/>
    </row>
    <row r="2564" spans="13:15" x14ac:dyDescent="0.25">
      <c r="M2564" s="112"/>
      <c r="N2564" s="128"/>
      <c r="O2564" s="129"/>
    </row>
    <row r="2565" spans="13:15" x14ac:dyDescent="0.25">
      <c r="M2565" s="112"/>
      <c r="N2565" s="128"/>
      <c r="O2565" s="129"/>
    </row>
    <row r="2566" spans="13:15" x14ac:dyDescent="0.25">
      <c r="M2566" s="112"/>
      <c r="N2566" s="128"/>
      <c r="O2566" s="129"/>
    </row>
    <row r="2567" spans="13:15" x14ac:dyDescent="0.25">
      <c r="M2567" s="112"/>
      <c r="N2567" s="128"/>
      <c r="O2567" s="129"/>
    </row>
    <row r="2568" spans="13:15" x14ac:dyDescent="0.25">
      <c r="M2568" s="112"/>
      <c r="N2568" s="128"/>
      <c r="O2568" s="129"/>
    </row>
    <row r="2569" spans="13:15" x14ac:dyDescent="0.25">
      <c r="M2569" s="112"/>
      <c r="N2569" s="128"/>
      <c r="O2569" s="129"/>
    </row>
    <row r="2570" spans="13:15" x14ac:dyDescent="0.25">
      <c r="M2570" s="112"/>
      <c r="N2570" s="128"/>
      <c r="O2570" s="129"/>
    </row>
    <row r="2571" spans="13:15" x14ac:dyDescent="0.25">
      <c r="M2571" s="112"/>
      <c r="N2571" s="128"/>
      <c r="O2571" s="129"/>
    </row>
    <row r="2572" spans="13:15" x14ac:dyDescent="0.25">
      <c r="M2572" s="112"/>
      <c r="N2572" s="128"/>
      <c r="O2572" s="129"/>
    </row>
    <row r="2573" spans="13:15" x14ac:dyDescent="0.25">
      <c r="M2573" s="112"/>
      <c r="N2573" s="128"/>
      <c r="O2573" s="129"/>
    </row>
    <row r="2574" spans="13:15" x14ac:dyDescent="0.25">
      <c r="M2574" s="112"/>
      <c r="N2574" s="128"/>
      <c r="O2574" s="129"/>
    </row>
    <row r="2575" spans="13:15" x14ac:dyDescent="0.25">
      <c r="M2575" s="112"/>
      <c r="N2575" s="128"/>
      <c r="O2575" s="129"/>
    </row>
    <row r="2576" spans="13:15" x14ac:dyDescent="0.25">
      <c r="M2576" s="112"/>
      <c r="N2576" s="128"/>
      <c r="O2576" s="129"/>
    </row>
    <row r="2577" spans="13:15" x14ac:dyDescent="0.25">
      <c r="M2577" s="112"/>
      <c r="N2577" s="128"/>
      <c r="O2577" s="129"/>
    </row>
    <row r="2578" spans="13:15" x14ac:dyDescent="0.25">
      <c r="M2578" s="112"/>
      <c r="N2578" s="128"/>
      <c r="O2578" s="129"/>
    </row>
    <row r="2579" spans="13:15" x14ac:dyDescent="0.25">
      <c r="M2579" s="112"/>
      <c r="N2579" s="128"/>
      <c r="O2579" s="129"/>
    </row>
    <row r="2580" spans="13:15" x14ac:dyDescent="0.25">
      <c r="M2580" s="112"/>
      <c r="N2580" s="128"/>
      <c r="O2580" s="129"/>
    </row>
    <row r="2581" spans="13:15" x14ac:dyDescent="0.25">
      <c r="M2581" s="112"/>
      <c r="N2581" s="128"/>
      <c r="O2581" s="129"/>
    </row>
    <row r="2582" spans="13:15" x14ac:dyDescent="0.25">
      <c r="M2582" s="112"/>
      <c r="N2582" s="128"/>
      <c r="O2582" s="129"/>
    </row>
    <row r="2583" spans="13:15" x14ac:dyDescent="0.25">
      <c r="M2583" s="112"/>
      <c r="N2583" s="128"/>
      <c r="O2583" s="129"/>
    </row>
    <row r="2584" spans="13:15" x14ac:dyDescent="0.25">
      <c r="M2584" s="112"/>
      <c r="N2584" s="128"/>
      <c r="O2584" s="129"/>
    </row>
    <row r="2585" spans="13:15" x14ac:dyDescent="0.25">
      <c r="M2585" s="112"/>
      <c r="N2585" s="128"/>
      <c r="O2585" s="129"/>
    </row>
    <row r="2586" spans="13:15" x14ac:dyDescent="0.25">
      <c r="M2586" s="112"/>
      <c r="N2586" s="128"/>
      <c r="O2586" s="129"/>
    </row>
    <row r="2587" spans="13:15" x14ac:dyDescent="0.25">
      <c r="M2587" s="112"/>
      <c r="N2587" s="128"/>
      <c r="O2587" s="129"/>
    </row>
    <row r="2588" spans="13:15" x14ac:dyDescent="0.25">
      <c r="M2588" s="112"/>
      <c r="N2588" s="128"/>
      <c r="O2588" s="129"/>
    </row>
    <row r="2589" spans="13:15" x14ac:dyDescent="0.25">
      <c r="M2589" s="112"/>
      <c r="N2589" s="128"/>
      <c r="O2589" s="129"/>
    </row>
    <row r="2590" spans="13:15" x14ac:dyDescent="0.25">
      <c r="M2590" s="112"/>
      <c r="N2590" s="128"/>
      <c r="O2590" s="129"/>
    </row>
    <row r="2591" spans="13:15" x14ac:dyDescent="0.25">
      <c r="M2591" s="112"/>
      <c r="N2591" s="128"/>
      <c r="O2591" s="129"/>
    </row>
    <row r="2592" spans="13:15" x14ac:dyDescent="0.25">
      <c r="M2592" s="112"/>
      <c r="N2592" s="128"/>
      <c r="O2592" s="129"/>
    </row>
    <row r="2593" spans="13:15" x14ac:dyDescent="0.25">
      <c r="M2593" s="112"/>
      <c r="N2593" s="128"/>
      <c r="O2593" s="129"/>
    </row>
    <row r="2594" spans="13:15" x14ac:dyDescent="0.25">
      <c r="M2594" s="112"/>
      <c r="N2594" s="128"/>
      <c r="O2594" s="129"/>
    </row>
    <row r="2595" spans="13:15" x14ac:dyDescent="0.25">
      <c r="M2595" s="112"/>
      <c r="N2595" s="128"/>
      <c r="O2595" s="129"/>
    </row>
    <row r="2596" spans="13:15" x14ac:dyDescent="0.25">
      <c r="M2596" s="112"/>
      <c r="N2596" s="128"/>
      <c r="O2596" s="129"/>
    </row>
    <row r="2597" spans="13:15" x14ac:dyDescent="0.25">
      <c r="M2597" s="112"/>
      <c r="N2597" s="128"/>
      <c r="O2597" s="129"/>
    </row>
    <row r="2598" spans="13:15" x14ac:dyDescent="0.25">
      <c r="M2598" s="112"/>
      <c r="N2598" s="128"/>
      <c r="O2598" s="129"/>
    </row>
    <row r="2599" spans="13:15" x14ac:dyDescent="0.25">
      <c r="M2599" s="112"/>
      <c r="N2599" s="128"/>
      <c r="O2599" s="129"/>
    </row>
    <row r="2600" spans="13:15" x14ac:dyDescent="0.25">
      <c r="M2600" s="112"/>
      <c r="N2600" s="128"/>
      <c r="O2600" s="129"/>
    </row>
    <row r="2601" spans="13:15" x14ac:dyDescent="0.25">
      <c r="M2601" s="112"/>
      <c r="N2601" s="128"/>
      <c r="O2601" s="129"/>
    </row>
    <row r="2602" spans="13:15" x14ac:dyDescent="0.25">
      <c r="M2602" s="112"/>
      <c r="N2602" s="128"/>
      <c r="O2602" s="129"/>
    </row>
    <row r="2603" spans="13:15" x14ac:dyDescent="0.25">
      <c r="M2603" s="112"/>
      <c r="N2603" s="128"/>
      <c r="O2603" s="129"/>
    </row>
    <row r="2604" spans="13:15" x14ac:dyDescent="0.25">
      <c r="M2604" s="112"/>
      <c r="N2604" s="128"/>
      <c r="O2604" s="129"/>
    </row>
    <row r="2605" spans="13:15" x14ac:dyDescent="0.25">
      <c r="M2605" s="112"/>
      <c r="N2605" s="128"/>
      <c r="O2605" s="129"/>
    </row>
    <row r="2606" spans="13:15" x14ac:dyDescent="0.25">
      <c r="M2606" s="112"/>
      <c r="N2606" s="128"/>
      <c r="O2606" s="129"/>
    </row>
    <row r="2607" spans="13:15" x14ac:dyDescent="0.25">
      <c r="M2607" s="112"/>
      <c r="N2607" s="128"/>
      <c r="O2607" s="129"/>
    </row>
    <row r="2608" spans="13:15" x14ac:dyDescent="0.25">
      <c r="M2608" s="112"/>
      <c r="N2608" s="128"/>
      <c r="O2608" s="129"/>
    </row>
    <row r="2609" spans="13:15" x14ac:dyDescent="0.25">
      <c r="M2609" s="112"/>
      <c r="N2609" s="128"/>
      <c r="O2609" s="129"/>
    </row>
    <row r="2610" spans="13:15" x14ac:dyDescent="0.25">
      <c r="M2610" s="112"/>
      <c r="N2610" s="128"/>
      <c r="O2610" s="129"/>
    </row>
    <row r="2611" spans="13:15" x14ac:dyDescent="0.25">
      <c r="M2611" s="112"/>
      <c r="N2611" s="128"/>
      <c r="O2611" s="129"/>
    </row>
    <row r="2612" spans="13:15" x14ac:dyDescent="0.25">
      <c r="M2612" s="112"/>
      <c r="N2612" s="128"/>
      <c r="O2612" s="129"/>
    </row>
    <row r="2613" spans="13:15" x14ac:dyDescent="0.25">
      <c r="M2613" s="112"/>
      <c r="N2613" s="128"/>
      <c r="O2613" s="129"/>
    </row>
    <row r="2614" spans="13:15" x14ac:dyDescent="0.25">
      <c r="M2614" s="112"/>
      <c r="N2614" s="128"/>
      <c r="O2614" s="129"/>
    </row>
    <row r="2615" spans="13:15" x14ac:dyDescent="0.25">
      <c r="M2615" s="112"/>
      <c r="N2615" s="128"/>
      <c r="O2615" s="129"/>
    </row>
    <row r="2616" spans="13:15" x14ac:dyDescent="0.25">
      <c r="M2616" s="112"/>
      <c r="N2616" s="128"/>
      <c r="O2616" s="129"/>
    </row>
    <row r="2617" spans="13:15" x14ac:dyDescent="0.25">
      <c r="M2617" s="112"/>
      <c r="N2617" s="128"/>
      <c r="O2617" s="129"/>
    </row>
    <row r="2618" spans="13:15" x14ac:dyDescent="0.25">
      <c r="M2618" s="112"/>
      <c r="N2618" s="128"/>
      <c r="O2618" s="129"/>
    </row>
    <row r="2619" spans="13:15" x14ac:dyDescent="0.25">
      <c r="M2619" s="112"/>
      <c r="N2619" s="128"/>
      <c r="O2619" s="129"/>
    </row>
    <row r="2620" spans="13:15" x14ac:dyDescent="0.25">
      <c r="M2620" s="112"/>
      <c r="N2620" s="128"/>
      <c r="O2620" s="129"/>
    </row>
    <row r="2621" spans="13:15" x14ac:dyDescent="0.25">
      <c r="M2621" s="112"/>
      <c r="N2621" s="128"/>
      <c r="O2621" s="129"/>
    </row>
    <row r="2622" spans="13:15" x14ac:dyDescent="0.25">
      <c r="M2622" s="112"/>
      <c r="N2622" s="128"/>
      <c r="O2622" s="129"/>
    </row>
    <row r="2623" spans="13:15" x14ac:dyDescent="0.25">
      <c r="M2623" s="112"/>
      <c r="N2623" s="128"/>
      <c r="O2623" s="129"/>
    </row>
    <row r="2624" spans="13:15" x14ac:dyDescent="0.25">
      <c r="M2624" s="112"/>
      <c r="N2624" s="128"/>
      <c r="O2624" s="129"/>
    </row>
    <row r="2625" spans="13:15" x14ac:dyDescent="0.25">
      <c r="M2625" s="112"/>
      <c r="N2625" s="128"/>
      <c r="O2625" s="129"/>
    </row>
    <row r="2626" spans="13:15" x14ac:dyDescent="0.25">
      <c r="M2626" s="112"/>
      <c r="N2626" s="128"/>
      <c r="O2626" s="129"/>
    </row>
    <row r="2627" spans="13:15" x14ac:dyDescent="0.25">
      <c r="M2627" s="112"/>
      <c r="N2627" s="128"/>
      <c r="O2627" s="129"/>
    </row>
    <row r="2628" spans="13:15" x14ac:dyDescent="0.25">
      <c r="M2628" s="112"/>
      <c r="N2628" s="128"/>
      <c r="O2628" s="129"/>
    </row>
    <row r="2629" spans="13:15" x14ac:dyDescent="0.25">
      <c r="M2629" s="112"/>
      <c r="N2629" s="128"/>
      <c r="O2629" s="129"/>
    </row>
    <row r="2630" spans="13:15" x14ac:dyDescent="0.25">
      <c r="M2630" s="112"/>
      <c r="N2630" s="128"/>
      <c r="O2630" s="129"/>
    </row>
    <row r="2631" spans="13:15" x14ac:dyDescent="0.25">
      <c r="M2631" s="112"/>
      <c r="N2631" s="128"/>
      <c r="O2631" s="129"/>
    </row>
    <row r="2632" spans="13:15" x14ac:dyDescent="0.25">
      <c r="M2632" s="112"/>
      <c r="N2632" s="128"/>
      <c r="O2632" s="129"/>
    </row>
    <row r="2633" spans="13:15" x14ac:dyDescent="0.25">
      <c r="M2633" s="112"/>
      <c r="N2633" s="128"/>
      <c r="O2633" s="129"/>
    </row>
    <row r="2634" spans="13:15" x14ac:dyDescent="0.25">
      <c r="M2634" s="112"/>
      <c r="N2634" s="128"/>
      <c r="O2634" s="129"/>
    </row>
    <row r="2635" spans="13:15" x14ac:dyDescent="0.25">
      <c r="M2635" s="112"/>
      <c r="N2635" s="128"/>
      <c r="O2635" s="129"/>
    </row>
    <row r="2636" spans="13:15" x14ac:dyDescent="0.25">
      <c r="M2636" s="112"/>
      <c r="N2636" s="128"/>
      <c r="O2636" s="129"/>
    </row>
    <row r="2637" spans="13:15" x14ac:dyDescent="0.25">
      <c r="M2637" s="112"/>
      <c r="N2637" s="128"/>
      <c r="O2637" s="129"/>
    </row>
    <row r="2638" spans="13:15" x14ac:dyDescent="0.25">
      <c r="M2638" s="112"/>
      <c r="N2638" s="128"/>
      <c r="O2638" s="129"/>
    </row>
    <row r="2639" spans="13:15" x14ac:dyDescent="0.25">
      <c r="M2639" s="112"/>
      <c r="N2639" s="128"/>
      <c r="O2639" s="129"/>
    </row>
    <row r="2640" spans="13:15" x14ac:dyDescent="0.25">
      <c r="M2640" s="112"/>
      <c r="N2640" s="128"/>
      <c r="O2640" s="129"/>
    </row>
    <row r="2641" spans="13:15" x14ac:dyDescent="0.25">
      <c r="M2641" s="112"/>
      <c r="N2641" s="128"/>
      <c r="O2641" s="129"/>
    </row>
    <row r="2642" spans="13:15" x14ac:dyDescent="0.25">
      <c r="M2642" s="112"/>
      <c r="N2642" s="128"/>
      <c r="O2642" s="129"/>
    </row>
    <row r="2643" spans="13:15" x14ac:dyDescent="0.25">
      <c r="M2643" s="112"/>
      <c r="N2643" s="128"/>
      <c r="O2643" s="129"/>
    </row>
    <row r="2644" spans="13:15" x14ac:dyDescent="0.25">
      <c r="M2644" s="112"/>
      <c r="N2644" s="128"/>
      <c r="O2644" s="129"/>
    </row>
    <row r="2645" spans="13:15" x14ac:dyDescent="0.25">
      <c r="M2645" s="112"/>
      <c r="N2645" s="128"/>
      <c r="O2645" s="129"/>
    </row>
    <row r="2646" spans="13:15" x14ac:dyDescent="0.25">
      <c r="M2646" s="112"/>
      <c r="N2646" s="128"/>
      <c r="O2646" s="129"/>
    </row>
    <row r="2647" spans="13:15" x14ac:dyDescent="0.25">
      <c r="M2647" s="112"/>
      <c r="N2647" s="128"/>
      <c r="O2647" s="129"/>
    </row>
    <row r="2648" spans="13:15" x14ac:dyDescent="0.25">
      <c r="M2648" s="112"/>
      <c r="N2648" s="128"/>
      <c r="O2648" s="129"/>
    </row>
    <row r="2649" spans="13:15" x14ac:dyDescent="0.25">
      <c r="M2649" s="112"/>
      <c r="N2649" s="128"/>
      <c r="O2649" s="129"/>
    </row>
    <row r="2650" spans="13:15" x14ac:dyDescent="0.25">
      <c r="M2650" s="112"/>
      <c r="N2650" s="128"/>
      <c r="O2650" s="129"/>
    </row>
    <row r="2651" spans="13:15" x14ac:dyDescent="0.25">
      <c r="M2651" s="112"/>
      <c r="N2651" s="128"/>
      <c r="O2651" s="129"/>
    </row>
    <row r="2652" spans="13:15" x14ac:dyDescent="0.25">
      <c r="M2652" s="112"/>
      <c r="N2652" s="128"/>
      <c r="O2652" s="129"/>
    </row>
    <row r="2653" spans="13:15" x14ac:dyDescent="0.25">
      <c r="M2653" s="112"/>
      <c r="N2653" s="128"/>
      <c r="O2653" s="129"/>
    </row>
    <row r="2654" spans="13:15" x14ac:dyDescent="0.25">
      <c r="M2654" s="112"/>
      <c r="N2654" s="128"/>
      <c r="O2654" s="129"/>
    </row>
    <row r="2655" spans="13:15" x14ac:dyDescent="0.25">
      <c r="M2655" s="112"/>
      <c r="N2655" s="128"/>
      <c r="O2655" s="129"/>
    </row>
    <row r="2656" spans="13:15" x14ac:dyDescent="0.25">
      <c r="M2656" s="112"/>
      <c r="N2656" s="128"/>
      <c r="O2656" s="129"/>
    </row>
    <row r="2657" spans="13:15" x14ac:dyDescent="0.25">
      <c r="M2657" s="112"/>
      <c r="N2657" s="128"/>
      <c r="O2657" s="129"/>
    </row>
    <row r="2658" spans="13:15" x14ac:dyDescent="0.25">
      <c r="M2658" s="112"/>
      <c r="N2658" s="128"/>
      <c r="O2658" s="129"/>
    </row>
    <row r="2659" spans="13:15" x14ac:dyDescent="0.25">
      <c r="M2659" s="112"/>
      <c r="N2659" s="128"/>
      <c r="O2659" s="129"/>
    </row>
    <row r="2660" spans="13:15" x14ac:dyDescent="0.25">
      <c r="M2660" s="112"/>
      <c r="N2660" s="128"/>
      <c r="O2660" s="129"/>
    </row>
    <row r="2661" spans="13:15" x14ac:dyDescent="0.25">
      <c r="M2661" s="112"/>
      <c r="N2661" s="128"/>
      <c r="O2661" s="129"/>
    </row>
    <row r="2662" spans="13:15" x14ac:dyDescent="0.25">
      <c r="M2662" s="112"/>
      <c r="N2662" s="128"/>
      <c r="O2662" s="129"/>
    </row>
    <row r="2663" spans="13:15" x14ac:dyDescent="0.25">
      <c r="M2663" s="112"/>
      <c r="N2663" s="128"/>
      <c r="O2663" s="129"/>
    </row>
    <row r="2664" spans="13:15" x14ac:dyDescent="0.25">
      <c r="M2664" s="112"/>
      <c r="N2664" s="128"/>
      <c r="O2664" s="129"/>
    </row>
    <row r="2665" spans="13:15" x14ac:dyDescent="0.25">
      <c r="M2665" s="112"/>
      <c r="N2665" s="128"/>
      <c r="O2665" s="129"/>
    </row>
    <row r="2666" spans="13:15" x14ac:dyDescent="0.25">
      <c r="M2666" s="112"/>
      <c r="N2666" s="128"/>
      <c r="O2666" s="129"/>
    </row>
    <row r="2667" spans="13:15" x14ac:dyDescent="0.25">
      <c r="M2667" s="112"/>
      <c r="N2667" s="128"/>
      <c r="O2667" s="129"/>
    </row>
    <row r="2668" spans="13:15" x14ac:dyDescent="0.25">
      <c r="M2668" s="112"/>
      <c r="N2668" s="128"/>
      <c r="O2668" s="129"/>
    </row>
    <row r="2669" spans="13:15" x14ac:dyDescent="0.25">
      <c r="M2669" s="112"/>
      <c r="N2669" s="128"/>
      <c r="O2669" s="129"/>
    </row>
    <row r="2670" spans="13:15" x14ac:dyDescent="0.25">
      <c r="M2670" s="112"/>
      <c r="N2670" s="128"/>
      <c r="O2670" s="129"/>
    </row>
    <row r="2671" spans="13:15" x14ac:dyDescent="0.25">
      <c r="M2671" s="112"/>
      <c r="N2671" s="128"/>
      <c r="O2671" s="129"/>
    </row>
    <row r="2672" spans="13:15" x14ac:dyDescent="0.25">
      <c r="M2672" s="112"/>
      <c r="N2672" s="128"/>
      <c r="O2672" s="129"/>
    </row>
    <row r="2673" spans="13:15" x14ac:dyDescent="0.25">
      <c r="M2673" s="112"/>
      <c r="N2673" s="128"/>
      <c r="O2673" s="129"/>
    </row>
    <row r="2674" spans="13:15" x14ac:dyDescent="0.25">
      <c r="M2674" s="112"/>
      <c r="N2674" s="128"/>
      <c r="O2674" s="129"/>
    </row>
    <row r="2675" spans="13:15" x14ac:dyDescent="0.25">
      <c r="M2675" s="112"/>
      <c r="N2675" s="128"/>
      <c r="O2675" s="129"/>
    </row>
    <row r="2676" spans="13:15" x14ac:dyDescent="0.25">
      <c r="M2676" s="112"/>
      <c r="N2676" s="128"/>
      <c r="O2676" s="129"/>
    </row>
    <row r="2677" spans="13:15" x14ac:dyDescent="0.25">
      <c r="M2677" s="112"/>
      <c r="N2677" s="128"/>
      <c r="O2677" s="129"/>
    </row>
    <row r="2678" spans="13:15" x14ac:dyDescent="0.25">
      <c r="M2678" s="112"/>
      <c r="N2678" s="128"/>
      <c r="O2678" s="129"/>
    </row>
    <row r="2679" spans="13:15" x14ac:dyDescent="0.25">
      <c r="M2679" s="112"/>
      <c r="N2679" s="128"/>
      <c r="O2679" s="129"/>
    </row>
    <row r="2680" spans="13:15" x14ac:dyDescent="0.25">
      <c r="M2680" s="112"/>
      <c r="N2680" s="128"/>
      <c r="O2680" s="129"/>
    </row>
    <row r="2681" spans="13:15" x14ac:dyDescent="0.25">
      <c r="M2681" s="112"/>
      <c r="N2681" s="128"/>
      <c r="O2681" s="129"/>
    </row>
    <row r="2682" spans="13:15" x14ac:dyDescent="0.25">
      <c r="M2682" s="112"/>
      <c r="N2682" s="128"/>
      <c r="O2682" s="129"/>
    </row>
    <row r="2683" spans="13:15" x14ac:dyDescent="0.25">
      <c r="M2683" s="112"/>
      <c r="N2683" s="128"/>
      <c r="O2683" s="129"/>
    </row>
    <row r="2684" spans="13:15" x14ac:dyDescent="0.25">
      <c r="M2684" s="112"/>
      <c r="N2684" s="128"/>
      <c r="O2684" s="129"/>
    </row>
    <row r="2685" spans="13:15" x14ac:dyDescent="0.25">
      <c r="M2685" s="112"/>
      <c r="N2685" s="128"/>
      <c r="O2685" s="129"/>
    </row>
    <row r="2686" spans="13:15" x14ac:dyDescent="0.25">
      <c r="M2686" s="112"/>
      <c r="N2686" s="128"/>
      <c r="O2686" s="129"/>
    </row>
    <row r="2687" spans="13:15" x14ac:dyDescent="0.25">
      <c r="M2687" s="112"/>
      <c r="N2687" s="128"/>
      <c r="O2687" s="129"/>
    </row>
    <row r="2688" spans="13:15" x14ac:dyDescent="0.25">
      <c r="M2688" s="112"/>
      <c r="N2688" s="128"/>
      <c r="O2688" s="129"/>
    </row>
    <row r="2689" spans="13:15" x14ac:dyDescent="0.25">
      <c r="M2689" s="112"/>
      <c r="N2689" s="128"/>
      <c r="O2689" s="129"/>
    </row>
    <row r="2690" spans="13:15" x14ac:dyDescent="0.25">
      <c r="M2690" s="112"/>
      <c r="N2690" s="128"/>
      <c r="O2690" s="129"/>
    </row>
    <row r="2691" spans="13:15" x14ac:dyDescent="0.25">
      <c r="M2691" s="112"/>
      <c r="N2691" s="128"/>
      <c r="O2691" s="129"/>
    </row>
    <row r="2692" spans="13:15" x14ac:dyDescent="0.25">
      <c r="M2692" s="112"/>
      <c r="N2692" s="128"/>
      <c r="O2692" s="129"/>
    </row>
    <row r="2693" spans="13:15" x14ac:dyDescent="0.25">
      <c r="M2693" s="112"/>
      <c r="N2693" s="128"/>
      <c r="O2693" s="129"/>
    </row>
    <row r="2694" spans="13:15" x14ac:dyDescent="0.25">
      <c r="M2694" s="112"/>
      <c r="N2694" s="128"/>
      <c r="O2694" s="129"/>
    </row>
    <row r="2695" spans="13:15" x14ac:dyDescent="0.25">
      <c r="M2695" s="112"/>
      <c r="N2695" s="128"/>
      <c r="O2695" s="129"/>
    </row>
    <row r="2696" spans="13:15" x14ac:dyDescent="0.25">
      <c r="M2696" s="112"/>
      <c r="N2696" s="128"/>
      <c r="O2696" s="129"/>
    </row>
    <row r="2697" spans="13:15" x14ac:dyDescent="0.25">
      <c r="M2697" s="112"/>
      <c r="N2697" s="128"/>
      <c r="O2697" s="129"/>
    </row>
    <row r="2698" spans="13:15" x14ac:dyDescent="0.25">
      <c r="M2698" s="112"/>
      <c r="N2698" s="128"/>
      <c r="O2698" s="129"/>
    </row>
    <row r="2699" spans="13:15" x14ac:dyDescent="0.25">
      <c r="M2699" s="112"/>
      <c r="N2699" s="128"/>
      <c r="O2699" s="129"/>
    </row>
    <row r="2700" spans="13:15" x14ac:dyDescent="0.25">
      <c r="M2700" s="112"/>
      <c r="N2700" s="128"/>
      <c r="O2700" s="129"/>
    </row>
    <row r="2701" spans="13:15" x14ac:dyDescent="0.25">
      <c r="M2701" s="112"/>
      <c r="N2701" s="128"/>
      <c r="O2701" s="129"/>
    </row>
    <row r="2702" spans="13:15" x14ac:dyDescent="0.25">
      <c r="M2702" s="112"/>
      <c r="N2702" s="128"/>
      <c r="O2702" s="129"/>
    </row>
    <row r="2703" spans="13:15" x14ac:dyDescent="0.25">
      <c r="M2703" s="112"/>
      <c r="N2703" s="128"/>
      <c r="O2703" s="129"/>
    </row>
    <row r="2704" spans="13:15" x14ac:dyDescent="0.25">
      <c r="M2704" s="112"/>
      <c r="N2704" s="128"/>
      <c r="O2704" s="129"/>
    </row>
    <row r="2705" spans="13:15" x14ac:dyDescent="0.25">
      <c r="M2705" s="112"/>
      <c r="N2705" s="128"/>
      <c r="O2705" s="129"/>
    </row>
    <row r="2706" spans="13:15" x14ac:dyDescent="0.25">
      <c r="M2706" s="112"/>
      <c r="N2706" s="128"/>
      <c r="O2706" s="129"/>
    </row>
    <row r="2707" spans="13:15" x14ac:dyDescent="0.25">
      <c r="M2707" s="112"/>
      <c r="N2707" s="128"/>
      <c r="O2707" s="129"/>
    </row>
    <row r="2708" spans="13:15" x14ac:dyDescent="0.25">
      <c r="M2708" s="112"/>
      <c r="N2708" s="128"/>
      <c r="O2708" s="129"/>
    </row>
    <row r="2709" spans="13:15" x14ac:dyDescent="0.25">
      <c r="M2709" s="112"/>
      <c r="N2709" s="128"/>
      <c r="O2709" s="129"/>
    </row>
    <row r="2710" spans="13:15" x14ac:dyDescent="0.25">
      <c r="M2710" s="112"/>
      <c r="N2710" s="128"/>
      <c r="O2710" s="129"/>
    </row>
    <row r="2711" spans="13:15" x14ac:dyDescent="0.25">
      <c r="M2711" s="112"/>
      <c r="N2711" s="128"/>
      <c r="O2711" s="129"/>
    </row>
    <row r="2712" spans="13:15" x14ac:dyDescent="0.25">
      <c r="M2712" s="112"/>
      <c r="N2712" s="128"/>
      <c r="O2712" s="129"/>
    </row>
    <row r="2713" spans="13:15" x14ac:dyDescent="0.25">
      <c r="M2713" s="112"/>
      <c r="N2713" s="128"/>
      <c r="O2713" s="129"/>
    </row>
    <row r="2714" spans="13:15" x14ac:dyDescent="0.25">
      <c r="M2714" s="112"/>
      <c r="N2714" s="128"/>
      <c r="O2714" s="129"/>
    </row>
    <row r="2715" spans="13:15" x14ac:dyDescent="0.25">
      <c r="M2715" s="112"/>
      <c r="N2715" s="128"/>
      <c r="O2715" s="129"/>
    </row>
    <row r="2716" spans="13:15" x14ac:dyDescent="0.25">
      <c r="M2716" s="112"/>
      <c r="N2716" s="128"/>
      <c r="O2716" s="129"/>
    </row>
    <row r="2717" spans="13:15" x14ac:dyDescent="0.25">
      <c r="M2717" s="112"/>
      <c r="N2717" s="128"/>
      <c r="O2717" s="129"/>
    </row>
    <row r="2718" spans="13:15" x14ac:dyDescent="0.25">
      <c r="M2718" s="112"/>
      <c r="N2718" s="128"/>
      <c r="O2718" s="129"/>
    </row>
    <row r="2719" spans="13:15" x14ac:dyDescent="0.25">
      <c r="M2719" s="112"/>
      <c r="N2719" s="128"/>
      <c r="O2719" s="129"/>
    </row>
    <row r="2720" spans="13:15" x14ac:dyDescent="0.25">
      <c r="M2720" s="112"/>
      <c r="N2720" s="128"/>
      <c r="O2720" s="129"/>
    </row>
    <row r="2721" spans="13:15" x14ac:dyDescent="0.25">
      <c r="M2721" s="112"/>
      <c r="N2721" s="128"/>
      <c r="O2721" s="129"/>
    </row>
    <row r="2722" spans="13:15" x14ac:dyDescent="0.25">
      <c r="M2722" s="112"/>
      <c r="N2722" s="128"/>
      <c r="O2722" s="129"/>
    </row>
    <row r="2723" spans="13:15" x14ac:dyDescent="0.25">
      <c r="M2723" s="112"/>
      <c r="N2723" s="128"/>
      <c r="O2723" s="129"/>
    </row>
    <row r="2724" spans="13:15" x14ac:dyDescent="0.25">
      <c r="M2724" s="112"/>
      <c r="N2724" s="128"/>
      <c r="O2724" s="129"/>
    </row>
    <row r="2725" spans="13:15" x14ac:dyDescent="0.25">
      <c r="M2725" s="112"/>
      <c r="N2725" s="128"/>
      <c r="O2725" s="129"/>
    </row>
    <row r="2726" spans="13:15" x14ac:dyDescent="0.25">
      <c r="M2726" s="112"/>
      <c r="N2726" s="128"/>
      <c r="O2726" s="129"/>
    </row>
    <row r="2727" spans="13:15" x14ac:dyDescent="0.25">
      <c r="M2727" s="112"/>
      <c r="N2727" s="128"/>
      <c r="O2727" s="129"/>
    </row>
    <row r="2728" spans="13:15" x14ac:dyDescent="0.25">
      <c r="M2728" s="112"/>
      <c r="N2728" s="128"/>
      <c r="O2728" s="129"/>
    </row>
    <row r="2729" spans="13:15" x14ac:dyDescent="0.25">
      <c r="M2729" s="112"/>
      <c r="N2729" s="128"/>
      <c r="O2729" s="129"/>
    </row>
    <row r="2730" spans="13:15" x14ac:dyDescent="0.25">
      <c r="M2730" s="112"/>
      <c r="N2730" s="128"/>
      <c r="O2730" s="129"/>
    </row>
    <row r="2731" spans="13:15" x14ac:dyDescent="0.25">
      <c r="M2731" s="112"/>
      <c r="N2731" s="128"/>
      <c r="O2731" s="129"/>
    </row>
    <row r="2732" spans="13:15" x14ac:dyDescent="0.25">
      <c r="M2732" s="112"/>
      <c r="N2732" s="128"/>
      <c r="O2732" s="129"/>
    </row>
    <row r="2733" spans="13:15" x14ac:dyDescent="0.25">
      <c r="M2733" s="112"/>
      <c r="N2733" s="128"/>
      <c r="O2733" s="129"/>
    </row>
    <row r="2734" spans="13:15" x14ac:dyDescent="0.25">
      <c r="M2734" s="112"/>
      <c r="N2734" s="128"/>
      <c r="O2734" s="129"/>
    </row>
    <row r="2735" spans="13:15" x14ac:dyDescent="0.25">
      <c r="M2735" s="112"/>
      <c r="N2735" s="128"/>
      <c r="O2735" s="129"/>
    </row>
    <row r="2736" spans="13:15" x14ac:dyDescent="0.25">
      <c r="M2736" s="112"/>
      <c r="N2736" s="128"/>
      <c r="O2736" s="129"/>
    </row>
    <row r="2737" spans="13:15" x14ac:dyDescent="0.25">
      <c r="M2737" s="112"/>
      <c r="N2737" s="128"/>
      <c r="O2737" s="129"/>
    </row>
    <row r="2738" spans="13:15" x14ac:dyDescent="0.25">
      <c r="M2738" s="112"/>
      <c r="N2738" s="128"/>
      <c r="O2738" s="129"/>
    </row>
    <row r="2739" spans="13:15" x14ac:dyDescent="0.25">
      <c r="M2739" s="112"/>
      <c r="N2739" s="128"/>
      <c r="O2739" s="129"/>
    </row>
    <row r="2740" spans="13:15" x14ac:dyDescent="0.25">
      <c r="M2740" s="112"/>
      <c r="N2740" s="128"/>
      <c r="O2740" s="129"/>
    </row>
    <row r="2741" spans="13:15" x14ac:dyDescent="0.25">
      <c r="M2741" s="112"/>
      <c r="N2741" s="128"/>
      <c r="O2741" s="129"/>
    </row>
    <row r="2742" spans="13:15" x14ac:dyDescent="0.25">
      <c r="M2742" s="112"/>
      <c r="N2742" s="128"/>
      <c r="O2742" s="129"/>
    </row>
    <row r="2743" spans="13:15" x14ac:dyDescent="0.25">
      <c r="M2743" s="112"/>
      <c r="N2743" s="128"/>
      <c r="O2743" s="129"/>
    </row>
    <row r="2744" spans="13:15" x14ac:dyDescent="0.25">
      <c r="M2744" s="112"/>
      <c r="N2744" s="128"/>
      <c r="O2744" s="129"/>
    </row>
    <row r="2745" spans="13:15" x14ac:dyDescent="0.25">
      <c r="M2745" s="112"/>
      <c r="N2745" s="128"/>
      <c r="O2745" s="129"/>
    </row>
    <row r="2746" spans="13:15" x14ac:dyDescent="0.25">
      <c r="M2746" s="112"/>
      <c r="N2746" s="128"/>
      <c r="O2746" s="129"/>
    </row>
    <row r="2747" spans="13:15" x14ac:dyDescent="0.25">
      <c r="M2747" s="112"/>
      <c r="N2747" s="128"/>
      <c r="O2747" s="129"/>
    </row>
    <row r="2748" spans="13:15" x14ac:dyDescent="0.25">
      <c r="M2748" s="112"/>
      <c r="N2748" s="128"/>
      <c r="O2748" s="129"/>
    </row>
    <row r="2749" spans="13:15" x14ac:dyDescent="0.25">
      <c r="M2749" s="112"/>
      <c r="N2749" s="128"/>
      <c r="O2749" s="129"/>
    </row>
    <row r="2750" spans="13:15" x14ac:dyDescent="0.25">
      <c r="M2750" s="112"/>
      <c r="N2750" s="128"/>
      <c r="O2750" s="129"/>
    </row>
    <row r="2751" spans="13:15" x14ac:dyDescent="0.25">
      <c r="M2751" s="112"/>
      <c r="N2751" s="128"/>
      <c r="O2751" s="129"/>
    </row>
    <row r="2752" spans="13:15" x14ac:dyDescent="0.25">
      <c r="M2752" s="112"/>
      <c r="N2752" s="128"/>
      <c r="O2752" s="129"/>
    </row>
    <row r="2753" spans="13:15" x14ac:dyDescent="0.25">
      <c r="M2753" s="112"/>
      <c r="N2753" s="128"/>
      <c r="O2753" s="129"/>
    </row>
    <row r="2754" spans="13:15" x14ac:dyDescent="0.25">
      <c r="M2754" s="112"/>
      <c r="N2754" s="128"/>
      <c r="O2754" s="129"/>
    </row>
    <row r="2755" spans="13:15" x14ac:dyDescent="0.25">
      <c r="M2755" s="112"/>
      <c r="N2755" s="128"/>
      <c r="O2755" s="129"/>
    </row>
    <row r="2756" spans="13:15" x14ac:dyDescent="0.25">
      <c r="M2756" s="112"/>
      <c r="N2756" s="128"/>
      <c r="O2756" s="129"/>
    </row>
    <row r="2757" spans="13:15" x14ac:dyDescent="0.25">
      <c r="M2757" s="112"/>
      <c r="N2757" s="128"/>
      <c r="O2757" s="129"/>
    </row>
    <row r="2758" spans="13:15" x14ac:dyDescent="0.25">
      <c r="M2758" s="112"/>
      <c r="N2758" s="128"/>
      <c r="O2758" s="129"/>
    </row>
    <row r="2759" spans="13:15" x14ac:dyDescent="0.25">
      <c r="M2759" s="112"/>
      <c r="N2759" s="128"/>
      <c r="O2759" s="129"/>
    </row>
    <row r="2760" spans="13:15" x14ac:dyDescent="0.25">
      <c r="M2760" s="112"/>
      <c r="N2760" s="128"/>
      <c r="O2760" s="129"/>
    </row>
    <row r="2761" spans="13:15" x14ac:dyDescent="0.25">
      <c r="M2761" s="112"/>
      <c r="N2761" s="128"/>
      <c r="O2761" s="129"/>
    </row>
    <row r="2762" spans="13:15" x14ac:dyDescent="0.25">
      <c r="M2762" s="112"/>
      <c r="N2762" s="128"/>
      <c r="O2762" s="129"/>
    </row>
    <row r="2763" spans="13:15" x14ac:dyDescent="0.25">
      <c r="M2763" s="112"/>
      <c r="N2763" s="128"/>
      <c r="O2763" s="129"/>
    </row>
    <row r="2764" spans="13:15" x14ac:dyDescent="0.25">
      <c r="M2764" s="112"/>
      <c r="N2764" s="128"/>
      <c r="O2764" s="129"/>
    </row>
    <row r="2765" spans="13:15" x14ac:dyDescent="0.25">
      <c r="M2765" s="112"/>
      <c r="N2765" s="128"/>
      <c r="O2765" s="129"/>
    </row>
    <row r="2766" spans="13:15" x14ac:dyDescent="0.25">
      <c r="M2766" s="112"/>
      <c r="N2766" s="128"/>
      <c r="O2766" s="129"/>
    </row>
    <row r="2767" spans="13:15" x14ac:dyDescent="0.25">
      <c r="M2767" s="112"/>
      <c r="N2767" s="128"/>
      <c r="O2767" s="129"/>
    </row>
    <row r="2768" spans="13:15" x14ac:dyDescent="0.25">
      <c r="M2768" s="112"/>
      <c r="N2768" s="128"/>
      <c r="O2768" s="129"/>
    </row>
    <row r="2769" spans="13:15" x14ac:dyDescent="0.25">
      <c r="M2769" s="112"/>
      <c r="N2769" s="128"/>
      <c r="O2769" s="129"/>
    </row>
    <row r="2770" spans="13:15" x14ac:dyDescent="0.25">
      <c r="M2770" s="112"/>
      <c r="N2770" s="128"/>
      <c r="O2770" s="129"/>
    </row>
    <row r="2771" spans="13:15" x14ac:dyDescent="0.25">
      <c r="M2771" s="112"/>
      <c r="N2771" s="128"/>
      <c r="O2771" s="129"/>
    </row>
    <row r="2772" spans="13:15" x14ac:dyDescent="0.25">
      <c r="M2772" s="112"/>
      <c r="N2772" s="128"/>
      <c r="O2772" s="129"/>
    </row>
    <row r="2773" spans="13:15" x14ac:dyDescent="0.25">
      <c r="M2773" s="112"/>
      <c r="N2773" s="128"/>
      <c r="O2773" s="129"/>
    </row>
    <row r="2774" spans="13:15" x14ac:dyDescent="0.25">
      <c r="M2774" s="112"/>
      <c r="N2774" s="128"/>
      <c r="O2774" s="129"/>
    </row>
    <row r="2775" spans="13:15" x14ac:dyDescent="0.25">
      <c r="M2775" s="112"/>
      <c r="N2775" s="128"/>
      <c r="O2775" s="129"/>
    </row>
    <row r="2776" spans="13:15" x14ac:dyDescent="0.25">
      <c r="M2776" s="112"/>
      <c r="N2776" s="128"/>
      <c r="O2776" s="129"/>
    </row>
    <row r="2777" spans="13:15" x14ac:dyDescent="0.25">
      <c r="M2777" s="112"/>
      <c r="N2777" s="128"/>
      <c r="O2777" s="129"/>
    </row>
    <row r="2778" spans="13:15" x14ac:dyDescent="0.25">
      <c r="M2778" s="112"/>
      <c r="N2778" s="128"/>
      <c r="O2778" s="129"/>
    </row>
    <row r="2779" spans="13:15" x14ac:dyDescent="0.25">
      <c r="M2779" s="112"/>
      <c r="N2779" s="128"/>
      <c r="O2779" s="129"/>
    </row>
    <row r="2780" spans="13:15" x14ac:dyDescent="0.25">
      <c r="M2780" s="112"/>
      <c r="N2780" s="128"/>
      <c r="O2780" s="129"/>
    </row>
    <row r="2781" spans="13:15" x14ac:dyDescent="0.25">
      <c r="M2781" s="112"/>
      <c r="N2781" s="128"/>
      <c r="O2781" s="129"/>
    </row>
    <row r="2782" spans="13:15" x14ac:dyDescent="0.25">
      <c r="M2782" s="112"/>
      <c r="N2782" s="128"/>
      <c r="O2782" s="129"/>
    </row>
    <row r="2783" spans="13:15" x14ac:dyDescent="0.25">
      <c r="M2783" s="112"/>
      <c r="N2783" s="128"/>
      <c r="O2783" s="129"/>
    </row>
    <row r="2784" spans="13:15" x14ac:dyDescent="0.25">
      <c r="M2784" s="112"/>
      <c r="N2784" s="128"/>
      <c r="O2784" s="129"/>
    </row>
    <row r="2785" spans="13:15" x14ac:dyDescent="0.25">
      <c r="M2785" s="112"/>
      <c r="N2785" s="128"/>
      <c r="O2785" s="129"/>
    </row>
    <row r="2786" spans="13:15" x14ac:dyDescent="0.25">
      <c r="M2786" s="112"/>
      <c r="N2786" s="128"/>
      <c r="O2786" s="129"/>
    </row>
    <row r="2787" spans="13:15" x14ac:dyDescent="0.25">
      <c r="M2787" s="112"/>
      <c r="N2787" s="128"/>
      <c r="O2787" s="129"/>
    </row>
    <row r="2788" spans="13:15" x14ac:dyDescent="0.25">
      <c r="M2788" s="112"/>
      <c r="N2788" s="128"/>
      <c r="O2788" s="129"/>
    </row>
    <row r="2789" spans="13:15" x14ac:dyDescent="0.25">
      <c r="M2789" s="112"/>
      <c r="N2789" s="128"/>
      <c r="O2789" s="129"/>
    </row>
    <row r="2790" spans="13:15" x14ac:dyDescent="0.25">
      <c r="M2790" s="112"/>
      <c r="N2790" s="128"/>
      <c r="O2790" s="129"/>
    </row>
    <row r="2791" spans="13:15" x14ac:dyDescent="0.25">
      <c r="M2791" s="112"/>
      <c r="N2791" s="128"/>
      <c r="O2791" s="129"/>
    </row>
    <row r="2792" spans="13:15" x14ac:dyDescent="0.25">
      <c r="M2792" s="112"/>
      <c r="N2792" s="128"/>
      <c r="O2792" s="129"/>
    </row>
    <row r="2793" spans="13:15" x14ac:dyDescent="0.25">
      <c r="M2793" s="112"/>
      <c r="N2793" s="128"/>
      <c r="O2793" s="129"/>
    </row>
    <row r="2794" spans="13:15" x14ac:dyDescent="0.25">
      <c r="M2794" s="112"/>
      <c r="N2794" s="128"/>
      <c r="O2794" s="129"/>
    </row>
    <row r="2795" spans="13:15" x14ac:dyDescent="0.25">
      <c r="M2795" s="112"/>
      <c r="N2795" s="128"/>
      <c r="O2795" s="129"/>
    </row>
    <row r="2796" spans="13:15" x14ac:dyDescent="0.25">
      <c r="M2796" s="112"/>
      <c r="N2796" s="128"/>
      <c r="O2796" s="129"/>
    </row>
    <row r="2797" spans="13:15" x14ac:dyDescent="0.25">
      <c r="M2797" s="112"/>
      <c r="N2797" s="128"/>
      <c r="O2797" s="129"/>
    </row>
    <row r="2798" spans="13:15" x14ac:dyDescent="0.25">
      <c r="M2798" s="112"/>
      <c r="N2798" s="128"/>
      <c r="O2798" s="129"/>
    </row>
    <row r="2799" spans="13:15" x14ac:dyDescent="0.25">
      <c r="M2799" s="112"/>
      <c r="N2799" s="128"/>
      <c r="O2799" s="129"/>
    </row>
    <row r="2800" spans="13:15" x14ac:dyDescent="0.25">
      <c r="M2800" s="112"/>
      <c r="N2800" s="128"/>
      <c r="O2800" s="129"/>
    </row>
    <row r="2801" spans="13:15" x14ac:dyDescent="0.25">
      <c r="M2801" s="112"/>
      <c r="N2801" s="128"/>
      <c r="O2801" s="129"/>
    </row>
    <row r="2802" spans="13:15" x14ac:dyDescent="0.25">
      <c r="M2802" s="112"/>
      <c r="N2802" s="128"/>
      <c r="O2802" s="129"/>
    </row>
    <row r="2803" spans="13:15" x14ac:dyDescent="0.25">
      <c r="M2803" s="112"/>
      <c r="N2803" s="128"/>
      <c r="O2803" s="129"/>
    </row>
    <row r="2804" spans="13:15" x14ac:dyDescent="0.25">
      <c r="M2804" s="112"/>
      <c r="N2804" s="128"/>
      <c r="O2804" s="129"/>
    </row>
    <row r="2805" spans="13:15" x14ac:dyDescent="0.25">
      <c r="M2805" s="112"/>
      <c r="N2805" s="128"/>
      <c r="O2805" s="129"/>
    </row>
    <row r="2806" spans="13:15" x14ac:dyDescent="0.25">
      <c r="M2806" s="112"/>
      <c r="N2806" s="128"/>
      <c r="O2806" s="129"/>
    </row>
    <row r="2807" spans="13:15" x14ac:dyDescent="0.25">
      <c r="M2807" s="112"/>
      <c r="N2807" s="128"/>
      <c r="O2807" s="129"/>
    </row>
    <row r="2808" spans="13:15" x14ac:dyDescent="0.25">
      <c r="M2808" s="112"/>
      <c r="N2808" s="128"/>
      <c r="O2808" s="129"/>
    </row>
    <row r="2809" spans="13:15" x14ac:dyDescent="0.25">
      <c r="M2809" s="112"/>
      <c r="N2809" s="128"/>
      <c r="O2809" s="129"/>
    </row>
    <row r="2810" spans="13:15" x14ac:dyDescent="0.25">
      <c r="M2810" s="112"/>
      <c r="N2810" s="128"/>
      <c r="O2810" s="129"/>
    </row>
    <row r="2811" spans="13:15" x14ac:dyDescent="0.25">
      <c r="M2811" s="112"/>
      <c r="N2811" s="128"/>
      <c r="O2811" s="129"/>
    </row>
    <row r="2812" spans="13:15" x14ac:dyDescent="0.25">
      <c r="M2812" s="112"/>
      <c r="N2812" s="128"/>
      <c r="O2812" s="129"/>
    </row>
    <row r="2813" spans="13:15" x14ac:dyDescent="0.25">
      <c r="M2813" s="112"/>
      <c r="N2813" s="128"/>
      <c r="O2813" s="129"/>
    </row>
    <row r="2814" spans="13:15" x14ac:dyDescent="0.25">
      <c r="M2814" s="112"/>
      <c r="N2814" s="128"/>
      <c r="O2814" s="129"/>
    </row>
    <row r="2815" spans="13:15" x14ac:dyDescent="0.25">
      <c r="M2815" s="112"/>
      <c r="N2815" s="128"/>
      <c r="O2815" s="129"/>
    </row>
    <row r="2816" spans="13:15" x14ac:dyDescent="0.25">
      <c r="M2816" s="112"/>
      <c r="N2816" s="128"/>
      <c r="O2816" s="129"/>
    </row>
    <row r="2817" spans="13:15" x14ac:dyDescent="0.25">
      <c r="M2817" s="112"/>
      <c r="N2817" s="128"/>
      <c r="O2817" s="129"/>
    </row>
    <row r="2818" spans="13:15" x14ac:dyDescent="0.25">
      <c r="M2818" s="112"/>
      <c r="N2818" s="128"/>
      <c r="O2818" s="129"/>
    </row>
    <row r="2819" spans="13:15" x14ac:dyDescent="0.25">
      <c r="M2819" s="112"/>
      <c r="N2819" s="128"/>
      <c r="O2819" s="129"/>
    </row>
    <row r="2820" spans="13:15" x14ac:dyDescent="0.25">
      <c r="M2820" s="112"/>
      <c r="N2820" s="128"/>
      <c r="O2820" s="129"/>
    </row>
    <row r="2821" spans="13:15" x14ac:dyDescent="0.25">
      <c r="M2821" s="112"/>
      <c r="N2821" s="128"/>
      <c r="O2821" s="129"/>
    </row>
    <row r="2822" spans="13:15" x14ac:dyDescent="0.25">
      <c r="M2822" s="112"/>
      <c r="N2822" s="128"/>
      <c r="O2822" s="129"/>
    </row>
    <row r="2823" spans="13:15" x14ac:dyDescent="0.25">
      <c r="M2823" s="112"/>
      <c r="N2823" s="128"/>
      <c r="O2823" s="129"/>
    </row>
    <row r="2824" spans="13:15" x14ac:dyDescent="0.25">
      <c r="M2824" s="112"/>
      <c r="N2824" s="128"/>
      <c r="O2824" s="129"/>
    </row>
    <row r="2825" spans="13:15" x14ac:dyDescent="0.25">
      <c r="M2825" s="112"/>
      <c r="N2825" s="128"/>
      <c r="O2825" s="129"/>
    </row>
    <row r="2826" spans="13:15" x14ac:dyDescent="0.25">
      <c r="M2826" s="112"/>
      <c r="N2826" s="128"/>
      <c r="O2826" s="129"/>
    </row>
    <row r="2827" spans="13:15" x14ac:dyDescent="0.25">
      <c r="M2827" s="112"/>
      <c r="N2827" s="128"/>
      <c r="O2827" s="129"/>
    </row>
    <row r="2828" spans="13:15" x14ac:dyDescent="0.25">
      <c r="M2828" s="112"/>
      <c r="N2828" s="128"/>
      <c r="O2828" s="129"/>
    </row>
    <row r="2829" spans="13:15" x14ac:dyDescent="0.25">
      <c r="M2829" s="112"/>
      <c r="N2829" s="128"/>
      <c r="O2829" s="129"/>
    </row>
    <row r="2830" spans="13:15" x14ac:dyDescent="0.25">
      <c r="M2830" s="112"/>
      <c r="N2830" s="128"/>
      <c r="O2830" s="129"/>
    </row>
    <row r="2831" spans="13:15" x14ac:dyDescent="0.25">
      <c r="M2831" s="112"/>
      <c r="N2831" s="128"/>
      <c r="O2831" s="129"/>
    </row>
    <row r="2832" spans="13:15" x14ac:dyDescent="0.25">
      <c r="M2832" s="112"/>
      <c r="N2832" s="128"/>
      <c r="O2832" s="129"/>
    </row>
    <row r="2833" spans="13:15" x14ac:dyDescent="0.25">
      <c r="M2833" s="112"/>
      <c r="N2833" s="128"/>
      <c r="O2833" s="129"/>
    </row>
    <row r="2834" spans="13:15" x14ac:dyDescent="0.25">
      <c r="M2834" s="112"/>
      <c r="N2834" s="128"/>
      <c r="O2834" s="129"/>
    </row>
    <row r="2835" spans="13:15" x14ac:dyDescent="0.25">
      <c r="M2835" s="112"/>
      <c r="N2835" s="128"/>
      <c r="O2835" s="129"/>
    </row>
    <row r="2836" spans="13:15" x14ac:dyDescent="0.25">
      <c r="M2836" s="112"/>
      <c r="N2836" s="128"/>
      <c r="O2836" s="129"/>
    </row>
    <row r="2837" spans="13:15" x14ac:dyDescent="0.25">
      <c r="M2837" s="112"/>
      <c r="N2837" s="128"/>
      <c r="O2837" s="129"/>
    </row>
    <row r="2838" spans="13:15" x14ac:dyDescent="0.25">
      <c r="M2838" s="112"/>
      <c r="N2838" s="128"/>
      <c r="O2838" s="129"/>
    </row>
    <row r="2839" spans="13:15" x14ac:dyDescent="0.25">
      <c r="M2839" s="112"/>
      <c r="N2839" s="128"/>
      <c r="O2839" s="129"/>
    </row>
    <row r="2840" spans="13:15" x14ac:dyDescent="0.25">
      <c r="M2840" s="112"/>
      <c r="N2840" s="128"/>
      <c r="O2840" s="129"/>
    </row>
    <row r="2841" spans="13:15" x14ac:dyDescent="0.25">
      <c r="M2841" s="112"/>
      <c r="N2841" s="128"/>
      <c r="O2841" s="129"/>
    </row>
    <row r="2842" spans="13:15" x14ac:dyDescent="0.25">
      <c r="M2842" s="112"/>
      <c r="N2842" s="128"/>
      <c r="O2842" s="129"/>
    </row>
    <row r="2843" spans="13:15" x14ac:dyDescent="0.25">
      <c r="M2843" s="112"/>
      <c r="N2843" s="128"/>
      <c r="O2843" s="129"/>
    </row>
    <row r="2844" spans="13:15" x14ac:dyDescent="0.25">
      <c r="M2844" s="112"/>
      <c r="N2844" s="128"/>
      <c r="O2844" s="129"/>
    </row>
    <row r="2845" spans="13:15" x14ac:dyDescent="0.25">
      <c r="M2845" s="112"/>
      <c r="N2845" s="128"/>
      <c r="O2845" s="129"/>
    </row>
    <row r="2846" spans="13:15" x14ac:dyDescent="0.25">
      <c r="M2846" s="112"/>
      <c r="N2846" s="128"/>
      <c r="O2846" s="129"/>
    </row>
    <row r="2847" spans="13:15" x14ac:dyDescent="0.25">
      <c r="M2847" s="112"/>
      <c r="N2847" s="128"/>
      <c r="O2847" s="129"/>
    </row>
    <row r="2848" spans="13:15" x14ac:dyDescent="0.25">
      <c r="M2848" s="112"/>
      <c r="N2848" s="128"/>
      <c r="O2848" s="129"/>
    </row>
    <row r="2849" spans="13:15" x14ac:dyDescent="0.25">
      <c r="M2849" s="112"/>
      <c r="N2849" s="128"/>
      <c r="O2849" s="129"/>
    </row>
    <row r="2850" spans="13:15" x14ac:dyDescent="0.25">
      <c r="M2850" s="112"/>
      <c r="N2850" s="128"/>
      <c r="O2850" s="129"/>
    </row>
    <row r="2851" spans="13:15" x14ac:dyDescent="0.25">
      <c r="M2851" s="112"/>
      <c r="N2851" s="128"/>
      <c r="O2851" s="129"/>
    </row>
    <row r="2852" spans="13:15" x14ac:dyDescent="0.25">
      <c r="M2852" s="112"/>
      <c r="N2852" s="128"/>
      <c r="O2852" s="129"/>
    </row>
    <row r="2853" spans="13:15" x14ac:dyDescent="0.25">
      <c r="M2853" s="112"/>
      <c r="N2853" s="128"/>
      <c r="O2853" s="129"/>
    </row>
    <row r="2854" spans="13:15" x14ac:dyDescent="0.25">
      <c r="M2854" s="112"/>
      <c r="N2854" s="128"/>
      <c r="O2854" s="129"/>
    </row>
    <row r="2855" spans="13:15" x14ac:dyDescent="0.25">
      <c r="M2855" s="112"/>
      <c r="N2855" s="128"/>
      <c r="O2855" s="129"/>
    </row>
    <row r="2856" spans="13:15" x14ac:dyDescent="0.25">
      <c r="M2856" s="112"/>
      <c r="N2856" s="128"/>
      <c r="O2856" s="129"/>
    </row>
    <row r="2857" spans="13:15" x14ac:dyDescent="0.25">
      <c r="M2857" s="112"/>
      <c r="N2857" s="128"/>
      <c r="O2857" s="129"/>
    </row>
    <row r="2858" spans="13:15" x14ac:dyDescent="0.25">
      <c r="M2858" s="112"/>
      <c r="N2858" s="128"/>
      <c r="O2858" s="129"/>
    </row>
    <row r="2859" spans="13:15" x14ac:dyDescent="0.25">
      <c r="M2859" s="112"/>
      <c r="N2859" s="128"/>
      <c r="O2859" s="129"/>
    </row>
    <row r="2860" spans="13:15" x14ac:dyDescent="0.25">
      <c r="M2860" s="112"/>
      <c r="N2860" s="128"/>
      <c r="O2860" s="129"/>
    </row>
    <row r="2861" spans="13:15" x14ac:dyDescent="0.25">
      <c r="M2861" s="112"/>
      <c r="N2861" s="128"/>
      <c r="O2861" s="129"/>
    </row>
    <row r="2862" spans="13:15" x14ac:dyDescent="0.25">
      <c r="M2862" s="112"/>
      <c r="N2862" s="128"/>
      <c r="O2862" s="129"/>
    </row>
    <row r="2863" spans="13:15" x14ac:dyDescent="0.25">
      <c r="M2863" s="112"/>
      <c r="N2863" s="128"/>
      <c r="O2863" s="129"/>
    </row>
    <row r="2864" spans="13:15" x14ac:dyDescent="0.25">
      <c r="M2864" s="112"/>
      <c r="N2864" s="128"/>
      <c r="O2864" s="129"/>
    </row>
    <row r="2865" spans="13:15" x14ac:dyDescent="0.25">
      <c r="M2865" s="112"/>
      <c r="N2865" s="128"/>
      <c r="O2865" s="129"/>
    </row>
    <row r="2866" spans="13:15" x14ac:dyDescent="0.25">
      <c r="M2866" s="112"/>
      <c r="N2866" s="128"/>
      <c r="O2866" s="129"/>
    </row>
    <row r="2867" spans="13:15" x14ac:dyDescent="0.25">
      <c r="M2867" s="112"/>
      <c r="N2867" s="128"/>
      <c r="O2867" s="129"/>
    </row>
    <row r="2868" spans="13:15" x14ac:dyDescent="0.25">
      <c r="M2868" s="112"/>
      <c r="N2868" s="128"/>
      <c r="O2868" s="129"/>
    </row>
    <row r="2869" spans="13:15" x14ac:dyDescent="0.25">
      <c r="M2869" s="112"/>
      <c r="N2869" s="128"/>
      <c r="O2869" s="129"/>
    </row>
    <row r="2870" spans="13:15" x14ac:dyDescent="0.25">
      <c r="M2870" s="112"/>
      <c r="N2870" s="128"/>
      <c r="O2870" s="129"/>
    </row>
    <row r="2871" spans="13:15" x14ac:dyDescent="0.25">
      <c r="M2871" s="112"/>
      <c r="N2871" s="128"/>
      <c r="O2871" s="129"/>
    </row>
    <row r="2872" spans="13:15" x14ac:dyDescent="0.25">
      <c r="M2872" s="112"/>
      <c r="N2872" s="128"/>
      <c r="O2872" s="129"/>
    </row>
    <row r="2873" spans="13:15" x14ac:dyDescent="0.25">
      <c r="M2873" s="112"/>
      <c r="N2873" s="128"/>
      <c r="O2873" s="129"/>
    </row>
    <row r="2874" spans="13:15" x14ac:dyDescent="0.25">
      <c r="M2874" s="112"/>
      <c r="N2874" s="128"/>
      <c r="O2874" s="129"/>
    </row>
    <row r="2875" spans="13:15" x14ac:dyDescent="0.25">
      <c r="M2875" s="112"/>
      <c r="N2875" s="128"/>
      <c r="O2875" s="129"/>
    </row>
    <row r="2876" spans="13:15" x14ac:dyDescent="0.25">
      <c r="M2876" s="112"/>
      <c r="N2876" s="128"/>
      <c r="O2876" s="129"/>
    </row>
    <row r="2877" spans="13:15" x14ac:dyDescent="0.25">
      <c r="M2877" s="112"/>
      <c r="N2877" s="128"/>
      <c r="O2877" s="129"/>
    </row>
    <row r="2878" spans="13:15" x14ac:dyDescent="0.25">
      <c r="M2878" s="112"/>
      <c r="N2878" s="128"/>
      <c r="O2878" s="129"/>
    </row>
    <row r="2879" spans="13:15" x14ac:dyDescent="0.25">
      <c r="M2879" s="112"/>
      <c r="N2879" s="128"/>
      <c r="O2879" s="129"/>
    </row>
    <row r="2880" spans="13:15" x14ac:dyDescent="0.25">
      <c r="M2880" s="112"/>
      <c r="N2880" s="128"/>
      <c r="O2880" s="129"/>
    </row>
    <row r="2881" spans="13:15" x14ac:dyDescent="0.25">
      <c r="M2881" s="112"/>
      <c r="N2881" s="128"/>
      <c r="O2881" s="129"/>
    </row>
    <row r="2882" spans="13:15" x14ac:dyDescent="0.25">
      <c r="M2882" s="112"/>
      <c r="N2882" s="128"/>
      <c r="O2882" s="129"/>
    </row>
    <row r="2883" spans="13:15" x14ac:dyDescent="0.25">
      <c r="M2883" s="112"/>
      <c r="N2883" s="128"/>
      <c r="O2883" s="129"/>
    </row>
    <row r="2884" spans="13:15" x14ac:dyDescent="0.25">
      <c r="M2884" s="112"/>
      <c r="N2884" s="128"/>
      <c r="O2884" s="129"/>
    </row>
    <row r="2885" spans="13:15" x14ac:dyDescent="0.25">
      <c r="M2885" s="112"/>
      <c r="N2885" s="128"/>
      <c r="O2885" s="129"/>
    </row>
    <row r="2886" spans="13:15" x14ac:dyDescent="0.25">
      <c r="M2886" s="112"/>
      <c r="N2886" s="128"/>
      <c r="O2886" s="129"/>
    </row>
    <row r="2887" spans="13:15" x14ac:dyDescent="0.25">
      <c r="M2887" s="112"/>
      <c r="N2887" s="128"/>
      <c r="O2887" s="129"/>
    </row>
    <row r="2888" spans="13:15" x14ac:dyDescent="0.25">
      <c r="M2888" s="112"/>
      <c r="N2888" s="128"/>
      <c r="O2888" s="129"/>
    </row>
    <row r="2889" spans="13:15" x14ac:dyDescent="0.25">
      <c r="M2889" s="112"/>
      <c r="N2889" s="128"/>
      <c r="O2889" s="129"/>
    </row>
    <row r="2890" spans="13:15" x14ac:dyDescent="0.25">
      <c r="M2890" s="112"/>
      <c r="N2890" s="128"/>
      <c r="O2890" s="129"/>
    </row>
    <row r="2891" spans="13:15" x14ac:dyDescent="0.25">
      <c r="M2891" s="112"/>
      <c r="N2891" s="128"/>
      <c r="O2891" s="129"/>
    </row>
    <row r="2892" spans="13:15" x14ac:dyDescent="0.25">
      <c r="M2892" s="112"/>
      <c r="N2892" s="128"/>
      <c r="O2892" s="129"/>
    </row>
    <row r="2893" spans="13:15" x14ac:dyDescent="0.25">
      <c r="M2893" s="112"/>
      <c r="N2893" s="128"/>
      <c r="O2893" s="129"/>
    </row>
    <row r="2894" spans="13:15" x14ac:dyDescent="0.25">
      <c r="M2894" s="112"/>
      <c r="N2894" s="128"/>
      <c r="O2894" s="129"/>
    </row>
    <row r="2895" spans="13:15" x14ac:dyDescent="0.25">
      <c r="M2895" s="112"/>
      <c r="N2895" s="128"/>
      <c r="O2895" s="129"/>
    </row>
    <row r="2896" spans="13:15" x14ac:dyDescent="0.25">
      <c r="M2896" s="112"/>
      <c r="N2896" s="128"/>
      <c r="O2896" s="129"/>
    </row>
    <row r="2897" spans="13:15" x14ac:dyDescent="0.25">
      <c r="M2897" s="112"/>
      <c r="N2897" s="128"/>
      <c r="O2897" s="129"/>
    </row>
    <row r="2898" spans="13:15" x14ac:dyDescent="0.25">
      <c r="M2898" s="112"/>
      <c r="N2898" s="128"/>
      <c r="O2898" s="129"/>
    </row>
    <row r="2899" spans="13:15" x14ac:dyDescent="0.25">
      <c r="M2899" s="112"/>
      <c r="N2899" s="128"/>
      <c r="O2899" s="129"/>
    </row>
    <row r="2900" spans="13:15" x14ac:dyDescent="0.25">
      <c r="M2900" s="112"/>
      <c r="N2900" s="128"/>
      <c r="O2900" s="129"/>
    </row>
    <row r="2901" spans="13:15" x14ac:dyDescent="0.25">
      <c r="M2901" s="112"/>
      <c r="N2901" s="128"/>
      <c r="O2901" s="129"/>
    </row>
    <row r="2902" spans="13:15" x14ac:dyDescent="0.25">
      <c r="M2902" s="112"/>
      <c r="N2902" s="128"/>
      <c r="O2902" s="129"/>
    </row>
    <row r="2903" spans="13:15" x14ac:dyDescent="0.25">
      <c r="M2903" s="112"/>
      <c r="N2903" s="128"/>
      <c r="O2903" s="129"/>
    </row>
    <row r="2904" spans="13:15" x14ac:dyDescent="0.25">
      <c r="M2904" s="112"/>
      <c r="N2904" s="128"/>
      <c r="O2904" s="129"/>
    </row>
    <row r="2905" spans="13:15" x14ac:dyDescent="0.25">
      <c r="M2905" s="112"/>
      <c r="N2905" s="128"/>
      <c r="O2905" s="129"/>
    </row>
    <row r="2906" spans="13:15" x14ac:dyDescent="0.25">
      <c r="M2906" s="112"/>
      <c r="N2906" s="128"/>
      <c r="O2906" s="129"/>
    </row>
    <row r="2907" spans="13:15" x14ac:dyDescent="0.25">
      <c r="M2907" s="112"/>
      <c r="N2907" s="128"/>
      <c r="O2907" s="129"/>
    </row>
    <row r="2908" spans="13:15" x14ac:dyDescent="0.25">
      <c r="M2908" s="112"/>
      <c r="N2908" s="128"/>
      <c r="O2908" s="129"/>
    </row>
    <row r="2909" spans="13:15" x14ac:dyDescent="0.25">
      <c r="M2909" s="112"/>
      <c r="N2909" s="128"/>
      <c r="O2909" s="129"/>
    </row>
    <row r="2910" spans="13:15" x14ac:dyDescent="0.25">
      <c r="M2910" s="112"/>
      <c r="N2910" s="128"/>
      <c r="O2910" s="129"/>
    </row>
    <row r="2911" spans="13:15" x14ac:dyDescent="0.25">
      <c r="M2911" s="112"/>
      <c r="N2911" s="128"/>
      <c r="O2911" s="129"/>
    </row>
    <row r="2912" spans="13:15" x14ac:dyDescent="0.25">
      <c r="M2912" s="112"/>
      <c r="N2912" s="128"/>
      <c r="O2912" s="129"/>
    </row>
    <row r="2913" spans="13:15" x14ac:dyDescent="0.25">
      <c r="M2913" s="112"/>
      <c r="N2913" s="128"/>
      <c r="O2913" s="129"/>
    </row>
    <row r="2914" spans="13:15" x14ac:dyDescent="0.25">
      <c r="M2914" s="112"/>
      <c r="N2914" s="128"/>
      <c r="O2914" s="129"/>
    </row>
    <row r="2915" spans="13:15" x14ac:dyDescent="0.25">
      <c r="M2915" s="112"/>
      <c r="N2915" s="128"/>
      <c r="O2915" s="129"/>
    </row>
    <row r="2916" spans="13:15" x14ac:dyDescent="0.25">
      <c r="M2916" s="112"/>
      <c r="N2916" s="128"/>
      <c r="O2916" s="129"/>
    </row>
    <row r="2917" spans="13:15" x14ac:dyDescent="0.25">
      <c r="M2917" s="112"/>
      <c r="N2917" s="128"/>
      <c r="O2917" s="129"/>
    </row>
    <row r="2918" spans="13:15" x14ac:dyDescent="0.25">
      <c r="M2918" s="112"/>
      <c r="N2918" s="128"/>
      <c r="O2918" s="129"/>
    </row>
    <row r="2919" spans="13:15" x14ac:dyDescent="0.25">
      <c r="M2919" s="112"/>
      <c r="N2919" s="128"/>
      <c r="O2919" s="129"/>
    </row>
    <row r="2920" spans="13:15" x14ac:dyDescent="0.25">
      <c r="M2920" s="112"/>
      <c r="N2920" s="128"/>
      <c r="O2920" s="129"/>
    </row>
    <row r="2921" spans="13:15" x14ac:dyDescent="0.25">
      <c r="M2921" s="112"/>
      <c r="N2921" s="128"/>
      <c r="O2921" s="129"/>
    </row>
    <row r="2922" spans="13:15" x14ac:dyDescent="0.25">
      <c r="M2922" s="112"/>
      <c r="N2922" s="128"/>
      <c r="O2922" s="129"/>
    </row>
    <row r="2923" spans="13:15" x14ac:dyDescent="0.25">
      <c r="M2923" s="112"/>
      <c r="N2923" s="128"/>
      <c r="O2923" s="129"/>
    </row>
    <row r="2924" spans="13:15" x14ac:dyDescent="0.25">
      <c r="M2924" s="112"/>
      <c r="N2924" s="128"/>
      <c r="O2924" s="129"/>
    </row>
    <row r="2925" spans="13:15" x14ac:dyDescent="0.25">
      <c r="M2925" s="112"/>
      <c r="N2925" s="128"/>
      <c r="O2925" s="129"/>
    </row>
    <row r="2926" spans="13:15" x14ac:dyDescent="0.25">
      <c r="M2926" s="112"/>
      <c r="N2926" s="128"/>
      <c r="O2926" s="129"/>
    </row>
    <row r="2927" spans="13:15" x14ac:dyDescent="0.25">
      <c r="M2927" s="112"/>
      <c r="N2927" s="128"/>
      <c r="O2927" s="129"/>
    </row>
    <row r="2928" spans="13:15" x14ac:dyDescent="0.25">
      <c r="M2928" s="112"/>
      <c r="N2928" s="128"/>
      <c r="O2928" s="129"/>
    </row>
    <row r="2929" spans="13:15" x14ac:dyDescent="0.25">
      <c r="M2929" s="112"/>
      <c r="N2929" s="128"/>
      <c r="O2929" s="129"/>
    </row>
    <row r="2930" spans="13:15" x14ac:dyDescent="0.25">
      <c r="M2930" s="112"/>
      <c r="N2930" s="128"/>
      <c r="O2930" s="129"/>
    </row>
    <row r="2931" spans="13:15" x14ac:dyDescent="0.25">
      <c r="M2931" s="112"/>
      <c r="N2931" s="128"/>
      <c r="O2931" s="129"/>
    </row>
    <row r="2932" spans="13:15" x14ac:dyDescent="0.25">
      <c r="M2932" s="112"/>
      <c r="N2932" s="128"/>
      <c r="O2932" s="129"/>
    </row>
    <row r="2933" spans="13:15" x14ac:dyDescent="0.25">
      <c r="M2933" s="112"/>
      <c r="N2933" s="128"/>
      <c r="O2933" s="129"/>
    </row>
    <row r="2934" spans="13:15" x14ac:dyDescent="0.25">
      <c r="M2934" s="112"/>
      <c r="N2934" s="128"/>
      <c r="O2934" s="129"/>
    </row>
    <row r="2935" spans="13:15" x14ac:dyDescent="0.25">
      <c r="M2935" s="112"/>
      <c r="N2935" s="128"/>
      <c r="O2935" s="129"/>
    </row>
    <row r="2936" spans="13:15" x14ac:dyDescent="0.25">
      <c r="M2936" s="112"/>
      <c r="N2936" s="128"/>
      <c r="O2936" s="129"/>
    </row>
    <row r="2937" spans="13:15" x14ac:dyDescent="0.25">
      <c r="M2937" s="112"/>
      <c r="N2937" s="128"/>
      <c r="O2937" s="129"/>
    </row>
    <row r="2938" spans="13:15" x14ac:dyDescent="0.25">
      <c r="M2938" s="112"/>
      <c r="N2938" s="128"/>
      <c r="O2938" s="129"/>
    </row>
    <row r="2939" spans="13:15" x14ac:dyDescent="0.25">
      <c r="M2939" s="112"/>
      <c r="N2939" s="128"/>
      <c r="O2939" s="129"/>
    </row>
    <row r="2940" spans="13:15" x14ac:dyDescent="0.25">
      <c r="M2940" s="112"/>
      <c r="N2940" s="128"/>
      <c r="O2940" s="129"/>
    </row>
    <row r="2941" spans="13:15" x14ac:dyDescent="0.25">
      <c r="M2941" s="112"/>
      <c r="N2941" s="128"/>
      <c r="O2941" s="129"/>
    </row>
    <row r="2942" spans="13:15" x14ac:dyDescent="0.25">
      <c r="M2942" s="112"/>
      <c r="N2942" s="128"/>
      <c r="O2942" s="129"/>
    </row>
    <row r="2943" spans="13:15" x14ac:dyDescent="0.25">
      <c r="M2943" s="112"/>
      <c r="N2943" s="128"/>
      <c r="O2943" s="129"/>
    </row>
    <row r="2944" spans="13:15" x14ac:dyDescent="0.25">
      <c r="M2944" s="112"/>
      <c r="N2944" s="128"/>
      <c r="O2944" s="129"/>
    </row>
    <row r="2945" spans="13:15" x14ac:dyDescent="0.25">
      <c r="M2945" s="112"/>
      <c r="N2945" s="128"/>
      <c r="O2945" s="129"/>
    </row>
    <row r="2946" spans="13:15" x14ac:dyDescent="0.25">
      <c r="M2946" s="112"/>
      <c r="N2946" s="128"/>
      <c r="O2946" s="129"/>
    </row>
    <row r="2947" spans="13:15" x14ac:dyDescent="0.25">
      <c r="M2947" s="112"/>
      <c r="N2947" s="128"/>
      <c r="O2947" s="129"/>
    </row>
    <row r="2948" spans="13:15" x14ac:dyDescent="0.25">
      <c r="M2948" s="112"/>
      <c r="N2948" s="128"/>
      <c r="O2948" s="129"/>
    </row>
    <row r="2949" spans="13:15" x14ac:dyDescent="0.25">
      <c r="M2949" s="112"/>
      <c r="N2949" s="128"/>
      <c r="O2949" s="129"/>
    </row>
    <row r="2950" spans="13:15" x14ac:dyDescent="0.25">
      <c r="M2950" s="112"/>
      <c r="N2950" s="128"/>
      <c r="O2950" s="129"/>
    </row>
    <row r="2951" spans="13:15" x14ac:dyDescent="0.25">
      <c r="M2951" s="112"/>
      <c r="N2951" s="128"/>
      <c r="O2951" s="129"/>
    </row>
    <row r="2952" spans="13:15" x14ac:dyDescent="0.25">
      <c r="M2952" s="112"/>
      <c r="N2952" s="128"/>
      <c r="O2952" s="129"/>
    </row>
    <row r="2953" spans="13:15" x14ac:dyDescent="0.25">
      <c r="M2953" s="112"/>
      <c r="N2953" s="128"/>
      <c r="O2953" s="129"/>
    </row>
    <row r="2954" spans="13:15" x14ac:dyDescent="0.25">
      <c r="M2954" s="112"/>
      <c r="N2954" s="128"/>
      <c r="O2954" s="129"/>
    </row>
    <row r="2955" spans="13:15" x14ac:dyDescent="0.25">
      <c r="M2955" s="112"/>
      <c r="N2955" s="128"/>
      <c r="O2955" s="129"/>
    </row>
    <row r="2956" spans="13:15" x14ac:dyDescent="0.25">
      <c r="M2956" s="112"/>
      <c r="N2956" s="128"/>
      <c r="O2956" s="129"/>
    </row>
    <row r="2957" spans="13:15" x14ac:dyDescent="0.25">
      <c r="M2957" s="112"/>
      <c r="N2957" s="128"/>
      <c r="O2957" s="129"/>
    </row>
    <row r="2958" spans="13:15" x14ac:dyDescent="0.25">
      <c r="M2958" s="112"/>
      <c r="N2958" s="128"/>
      <c r="O2958" s="129"/>
    </row>
    <row r="2959" spans="13:15" x14ac:dyDescent="0.25">
      <c r="M2959" s="112"/>
      <c r="N2959" s="128"/>
      <c r="O2959" s="129"/>
    </row>
    <row r="2960" spans="13:15" x14ac:dyDescent="0.25">
      <c r="M2960" s="112"/>
      <c r="N2960" s="128"/>
      <c r="O2960" s="129"/>
    </row>
    <row r="2961" spans="13:15" x14ac:dyDescent="0.25">
      <c r="M2961" s="112"/>
      <c r="N2961" s="128"/>
      <c r="O2961" s="129"/>
    </row>
    <row r="2962" spans="13:15" x14ac:dyDescent="0.25">
      <c r="M2962" s="112"/>
      <c r="N2962" s="128"/>
      <c r="O2962" s="129"/>
    </row>
    <row r="2963" spans="13:15" x14ac:dyDescent="0.25">
      <c r="M2963" s="112"/>
      <c r="N2963" s="128"/>
      <c r="O2963" s="129"/>
    </row>
    <row r="2964" spans="13:15" x14ac:dyDescent="0.25">
      <c r="M2964" s="112"/>
      <c r="N2964" s="128"/>
      <c r="O2964" s="129"/>
    </row>
    <row r="2965" spans="13:15" x14ac:dyDescent="0.25">
      <c r="M2965" s="112"/>
      <c r="N2965" s="128"/>
      <c r="O2965" s="129"/>
    </row>
    <row r="2966" spans="13:15" x14ac:dyDescent="0.25">
      <c r="M2966" s="112"/>
      <c r="N2966" s="128"/>
      <c r="O2966" s="129"/>
    </row>
    <row r="2967" spans="13:15" x14ac:dyDescent="0.25">
      <c r="M2967" s="112"/>
      <c r="N2967" s="128"/>
      <c r="O2967" s="129"/>
    </row>
    <row r="2968" spans="13:15" x14ac:dyDescent="0.25">
      <c r="M2968" s="112"/>
      <c r="N2968" s="128"/>
      <c r="O2968" s="129"/>
    </row>
    <row r="2969" spans="13:15" x14ac:dyDescent="0.25">
      <c r="M2969" s="112"/>
      <c r="N2969" s="128"/>
      <c r="O2969" s="129"/>
    </row>
    <row r="2970" spans="13:15" x14ac:dyDescent="0.25">
      <c r="M2970" s="112"/>
      <c r="N2970" s="128"/>
      <c r="O2970" s="129"/>
    </row>
    <row r="2971" spans="13:15" x14ac:dyDescent="0.25">
      <c r="M2971" s="112"/>
      <c r="N2971" s="128"/>
      <c r="O2971" s="129"/>
    </row>
    <row r="2972" spans="13:15" x14ac:dyDescent="0.25">
      <c r="M2972" s="112"/>
      <c r="N2972" s="128"/>
      <c r="O2972" s="129"/>
    </row>
    <row r="2973" spans="13:15" x14ac:dyDescent="0.25">
      <c r="M2973" s="112"/>
      <c r="N2973" s="128"/>
      <c r="O2973" s="129"/>
    </row>
    <row r="2974" spans="13:15" x14ac:dyDescent="0.25">
      <c r="M2974" s="112"/>
      <c r="N2974" s="128"/>
      <c r="O2974" s="129"/>
    </row>
    <row r="2975" spans="13:15" x14ac:dyDescent="0.25">
      <c r="M2975" s="112"/>
      <c r="N2975" s="128"/>
      <c r="O2975" s="129"/>
    </row>
    <row r="2976" spans="13:15" x14ac:dyDescent="0.25">
      <c r="M2976" s="112"/>
      <c r="N2976" s="128"/>
      <c r="O2976" s="129"/>
    </row>
    <row r="2977" spans="13:15" x14ac:dyDescent="0.25">
      <c r="M2977" s="112"/>
      <c r="N2977" s="128"/>
      <c r="O2977" s="129"/>
    </row>
    <row r="2978" spans="13:15" x14ac:dyDescent="0.25">
      <c r="M2978" s="112"/>
      <c r="N2978" s="128"/>
      <c r="O2978" s="129"/>
    </row>
    <row r="2979" spans="13:15" x14ac:dyDescent="0.25">
      <c r="M2979" s="112"/>
      <c r="N2979" s="128"/>
      <c r="O2979" s="129"/>
    </row>
    <row r="2980" spans="13:15" x14ac:dyDescent="0.25">
      <c r="M2980" s="112"/>
      <c r="N2980" s="128"/>
      <c r="O2980" s="129"/>
    </row>
    <row r="2981" spans="13:15" x14ac:dyDescent="0.25">
      <c r="M2981" s="112"/>
      <c r="N2981" s="128"/>
      <c r="O2981" s="129"/>
    </row>
    <row r="2982" spans="13:15" x14ac:dyDescent="0.25">
      <c r="M2982" s="112"/>
      <c r="N2982" s="128"/>
      <c r="O2982" s="129"/>
    </row>
    <row r="2983" spans="13:15" x14ac:dyDescent="0.25">
      <c r="M2983" s="112"/>
      <c r="N2983" s="128"/>
      <c r="O2983" s="129"/>
    </row>
    <row r="2984" spans="13:15" x14ac:dyDescent="0.25">
      <c r="M2984" s="112"/>
      <c r="N2984" s="128"/>
      <c r="O2984" s="129"/>
    </row>
    <row r="2985" spans="13:15" x14ac:dyDescent="0.25">
      <c r="M2985" s="112"/>
      <c r="N2985" s="128"/>
      <c r="O2985" s="129"/>
    </row>
    <row r="2986" spans="13:15" x14ac:dyDescent="0.25">
      <c r="M2986" s="112"/>
      <c r="N2986" s="128"/>
      <c r="O2986" s="129"/>
    </row>
    <row r="2987" spans="13:15" x14ac:dyDescent="0.25">
      <c r="M2987" s="112"/>
      <c r="N2987" s="128"/>
      <c r="O2987" s="129"/>
    </row>
    <row r="2988" spans="13:15" x14ac:dyDescent="0.25">
      <c r="M2988" s="112"/>
      <c r="N2988" s="128"/>
      <c r="O2988" s="129"/>
    </row>
    <row r="2989" spans="13:15" x14ac:dyDescent="0.25">
      <c r="M2989" s="112"/>
      <c r="N2989" s="128"/>
      <c r="O2989" s="129"/>
    </row>
    <row r="2990" spans="13:15" x14ac:dyDescent="0.25">
      <c r="M2990" s="112"/>
      <c r="N2990" s="128"/>
      <c r="O2990" s="129"/>
    </row>
    <row r="2991" spans="13:15" x14ac:dyDescent="0.25">
      <c r="M2991" s="112"/>
      <c r="N2991" s="128"/>
      <c r="O2991" s="129"/>
    </row>
    <row r="2992" spans="13:15" x14ac:dyDescent="0.25">
      <c r="M2992" s="112"/>
      <c r="N2992" s="128"/>
      <c r="O2992" s="129"/>
    </row>
    <row r="2993" spans="13:15" x14ac:dyDescent="0.25">
      <c r="M2993" s="112"/>
      <c r="N2993" s="128"/>
      <c r="O2993" s="129"/>
    </row>
    <row r="2994" spans="13:15" x14ac:dyDescent="0.25">
      <c r="M2994" s="112"/>
      <c r="N2994" s="128"/>
      <c r="O2994" s="129"/>
    </row>
    <row r="2995" spans="13:15" x14ac:dyDescent="0.25">
      <c r="M2995" s="112"/>
      <c r="N2995" s="128"/>
      <c r="O2995" s="129"/>
    </row>
    <row r="2996" spans="13:15" x14ac:dyDescent="0.25">
      <c r="M2996" s="112"/>
      <c r="N2996" s="128"/>
      <c r="O2996" s="129"/>
    </row>
    <row r="2997" spans="13:15" x14ac:dyDescent="0.25">
      <c r="M2997" s="112"/>
      <c r="N2997" s="128"/>
      <c r="O2997" s="129"/>
    </row>
    <row r="2998" spans="13:15" x14ac:dyDescent="0.25">
      <c r="M2998" s="112"/>
      <c r="N2998" s="128"/>
      <c r="O2998" s="129"/>
    </row>
    <row r="2999" spans="13:15" x14ac:dyDescent="0.25">
      <c r="M2999" s="112"/>
      <c r="N2999" s="128"/>
      <c r="O2999" s="129"/>
    </row>
    <row r="3000" spans="13:15" x14ac:dyDescent="0.25">
      <c r="M3000" s="112"/>
      <c r="N3000" s="128"/>
      <c r="O3000" s="129"/>
    </row>
    <row r="3001" spans="13:15" x14ac:dyDescent="0.25">
      <c r="M3001" s="112"/>
      <c r="N3001" s="128"/>
      <c r="O3001" s="129"/>
    </row>
    <row r="3002" spans="13:15" x14ac:dyDescent="0.25">
      <c r="M3002" s="112"/>
      <c r="N3002" s="128"/>
      <c r="O3002" s="129"/>
    </row>
    <row r="3003" spans="13:15" x14ac:dyDescent="0.25">
      <c r="M3003" s="112"/>
      <c r="N3003" s="128"/>
      <c r="O3003" s="129"/>
    </row>
    <row r="3004" spans="13:15" x14ac:dyDescent="0.25">
      <c r="M3004" s="112"/>
      <c r="N3004" s="128"/>
      <c r="O3004" s="129"/>
    </row>
    <row r="3005" spans="13:15" x14ac:dyDescent="0.25">
      <c r="M3005" s="112"/>
      <c r="N3005" s="128"/>
      <c r="O3005" s="129"/>
    </row>
    <row r="3006" spans="13:15" x14ac:dyDescent="0.25">
      <c r="M3006" s="112"/>
      <c r="N3006" s="128"/>
      <c r="O3006" s="129"/>
    </row>
    <row r="3007" spans="13:15" x14ac:dyDescent="0.25">
      <c r="M3007" s="112"/>
      <c r="N3007" s="128"/>
      <c r="O3007" s="129"/>
    </row>
    <row r="3008" spans="13:15" x14ac:dyDescent="0.25">
      <c r="M3008" s="112"/>
      <c r="N3008" s="128"/>
      <c r="O3008" s="129"/>
    </row>
    <row r="3009" spans="13:15" x14ac:dyDescent="0.25">
      <c r="M3009" s="112"/>
      <c r="N3009" s="128"/>
      <c r="O3009" s="129"/>
    </row>
    <row r="3010" spans="13:15" x14ac:dyDescent="0.25">
      <c r="M3010" s="112"/>
      <c r="N3010" s="128"/>
      <c r="O3010" s="129"/>
    </row>
    <row r="3011" spans="13:15" x14ac:dyDescent="0.25">
      <c r="M3011" s="112"/>
      <c r="N3011" s="128"/>
      <c r="O3011" s="129"/>
    </row>
    <row r="3012" spans="13:15" x14ac:dyDescent="0.25">
      <c r="M3012" s="112"/>
      <c r="N3012" s="128"/>
      <c r="O3012" s="129"/>
    </row>
    <row r="3013" spans="13:15" x14ac:dyDescent="0.25">
      <c r="M3013" s="112"/>
      <c r="N3013" s="128"/>
      <c r="O3013" s="129"/>
    </row>
    <row r="3014" spans="13:15" x14ac:dyDescent="0.25">
      <c r="M3014" s="112"/>
      <c r="N3014" s="128"/>
      <c r="O3014" s="129"/>
    </row>
    <row r="3015" spans="13:15" x14ac:dyDescent="0.25">
      <c r="M3015" s="112"/>
      <c r="N3015" s="128"/>
      <c r="O3015" s="129"/>
    </row>
    <row r="3016" spans="13:15" x14ac:dyDescent="0.25">
      <c r="M3016" s="112"/>
      <c r="N3016" s="128"/>
      <c r="O3016" s="129"/>
    </row>
    <row r="3017" spans="13:15" x14ac:dyDescent="0.25">
      <c r="M3017" s="112"/>
      <c r="N3017" s="128"/>
      <c r="O3017" s="129"/>
    </row>
    <row r="3018" spans="13:15" x14ac:dyDescent="0.25">
      <c r="M3018" s="112"/>
      <c r="N3018" s="128"/>
      <c r="O3018" s="129"/>
    </row>
    <row r="3019" spans="13:15" x14ac:dyDescent="0.25">
      <c r="M3019" s="112"/>
      <c r="N3019" s="128"/>
      <c r="O3019" s="129"/>
    </row>
    <row r="3020" spans="13:15" x14ac:dyDescent="0.25">
      <c r="M3020" s="112"/>
      <c r="N3020" s="128"/>
      <c r="O3020" s="129"/>
    </row>
    <row r="3021" spans="13:15" x14ac:dyDescent="0.25">
      <c r="M3021" s="112"/>
      <c r="N3021" s="128"/>
      <c r="O3021" s="129"/>
    </row>
    <row r="3022" spans="13:15" x14ac:dyDescent="0.25">
      <c r="M3022" s="112"/>
      <c r="N3022" s="128"/>
      <c r="O3022" s="129"/>
    </row>
    <row r="3023" spans="13:15" x14ac:dyDescent="0.25">
      <c r="M3023" s="112"/>
      <c r="N3023" s="128"/>
      <c r="O3023" s="129"/>
    </row>
    <row r="3024" spans="13:15" x14ac:dyDescent="0.25">
      <c r="M3024" s="112"/>
      <c r="N3024" s="128"/>
      <c r="O3024" s="129"/>
    </row>
    <row r="3025" spans="13:15" x14ac:dyDescent="0.25">
      <c r="M3025" s="112"/>
      <c r="N3025" s="128"/>
      <c r="O3025" s="129"/>
    </row>
    <row r="3026" spans="13:15" x14ac:dyDescent="0.25">
      <c r="M3026" s="112"/>
      <c r="N3026" s="128"/>
      <c r="O3026" s="129"/>
    </row>
    <row r="3027" spans="13:15" x14ac:dyDescent="0.25">
      <c r="M3027" s="112"/>
      <c r="N3027" s="128"/>
      <c r="O3027" s="129"/>
    </row>
    <row r="3028" spans="13:15" x14ac:dyDescent="0.25">
      <c r="M3028" s="112"/>
      <c r="N3028" s="128"/>
      <c r="O3028" s="129"/>
    </row>
    <row r="3029" spans="13:15" x14ac:dyDescent="0.25">
      <c r="M3029" s="112"/>
      <c r="N3029" s="128"/>
      <c r="O3029" s="129"/>
    </row>
    <row r="3030" spans="13:15" x14ac:dyDescent="0.25">
      <c r="M3030" s="112"/>
      <c r="N3030" s="128"/>
      <c r="O3030" s="129"/>
    </row>
    <row r="3031" spans="13:15" x14ac:dyDescent="0.25">
      <c r="M3031" s="112"/>
      <c r="N3031" s="128"/>
      <c r="O3031" s="129"/>
    </row>
    <row r="3032" spans="13:15" x14ac:dyDescent="0.25">
      <c r="M3032" s="112"/>
      <c r="N3032" s="128"/>
      <c r="O3032" s="129"/>
    </row>
    <row r="3033" spans="13:15" x14ac:dyDescent="0.25">
      <c r="M3033" s="112"/>
      <c r="N3033" s="128"/>
      <c r="O3033" s="129"/>
    </row>
    <row r="3034" spans="13:15" x14ac:dyDescent="0.25">
      <c r="M3034" s="112"/>
      <c r="N3034" s="128"/>
      <c r="O3034" s="129"/>
    </row>
    <row r="3035" spans="13:15" x14ac:dyDescent="0.25">
      <c r="M3035" s="112"/>
      <c r="N3035" s="128"/>
      <c r="O3035" s="129"/>
    </row>
    <row r="3036" spans="13:15" x14ac:dyDescent="0.25">
      <c r="M3036" s="112"/>
      <c r="N3036" s="128"/>
      <c r="O3036" s="129"/>
    </row>
    <row r="3037" spans="13:15" x14ac:dyDescent="0.25">
      <c r="M3037" s="112"/>
      <c r="N3037" s="128"/>
      <c r="O3037" s="129"/>
    </row>
    <row r="3038" spans="13:15" x14ac:dyDescent="0.25">
      <c r="M3038" s="112"/>
      <c r="N3038" s="128"/>
      <c r="O3038" s="129"/>
    </row>
    <row r="3039" spans="13:15" x14ac:dyDescent="0.25">
      <c r="M3039" s="112"/>
      <c r="N3039" s="128"/>
      <c r="O3039" s="129"/>
    </row>
    <row r="3040" spans="13:15" x14ac:dyDescent="0.25">
      <c r="M3040" s="112"/>
      <c r="N3040" s="128"/>
      <c r="O3040" s="129"/>
    </row>
    <row r="3041" spans="13:15" x14ac:dyDescent="0.25">
      <c r="M3041" s="112"/>
      <c r="N3041" s="128"/>
      <c r="O3041" s="129"/>
    </row>
    <row r="3042" spans="13:15" x14ac:dyDescent="0.25">
      <c r="M3042" s="112"/>
      <c r="N3042" s="128"/>
      <c r="O3042" s="129"/>
    </row>
    <row r="3043" spans="13:15" x14ac:dyDescent="0.25">
      <c r="M3043" s="112"/>
      <c r="N3043" s="128"/>
      <c r="O3043" s="129"/>
    </row>
    <row r="3044" spans="13:15" x14ac:dyDescent="0.25">
      <c r="M3044" s="112"/>
      <c r="N3044" s="128"/>
      <c r="O3044" s="129"/>
    </row>
    <row r="3045" spans="13:15" x14ac:dyDescent="0.25">
      <c r="M3045" s="112"/>
      <c r="N3045" s="128"/>
      <c r="O3045" s="129"/>
    </row>
    <row r="3046" spans="13:15" x14ac:dyDescent="0.25">
      <c r="M3046" s="112"/>
      <c r="N3046" s="128"/>
      <c r="O3046" s="129"/>
    </row>
    <row r="3047" spans="13:15" x14ac:dyDescent="0.25">
      <c r="M3047" s="112"/>
      <c r="N3047" s="128"/>
      <c r="O3047" s="129"/>
    </row>
    <row r="3048" spans="13:15" x14ac:dyDescent="0.25">
      <c r="M3048" s="112"/>
      <c r="N3048" s="128"/>
      <c r="O3048" s="129"/>
    </row>
    <row r="3049" spans="13:15" x14ac:dyDescent="0.25">
      <c r="M3049" s="112"/>
      <c r="N3049" s="128"/>
      <c r="O3049" s="129"/>
    </row>
    <row r="3050" spans="13:15" x14ac:dyDescent="0.25">
      <c r="M3050" s="112"/>
      <c r="N3050" s="128"/>
      <c r="O3050" s="129"/>
    </row>
    <row r="3051" spans="13:15" x14ac:dyDescent="0.25">
      <c r="M3051" s="112"/>
      <c r="N3051" s="128"/>
      <c r="O3051" s="129"/>
    </row>
    <row r="3052" spans="13:15" x14ac:dyDescent="0.25">
      <c r="M3052" s="112"/>
      <c r="N3052" s="128"/>
      <c r="O3052" s="129"/>
    </row>
    <row r="3053" spans="13:15" x14ac:dyDescent="0.25">
      <c r="M3053" s="112"/>
      <c r="N3053" s="128"/>
      <c r="O3053" s="129"/>
    </row>
    <row r="3054" spans="13:15" x14ac:dyDescent="0.25">
      <c r="M3054" s="112"/>
      <c r="N3054" s="128"/>
      <c r="O3054" s="129"/>
    </row>
    <row r="3055" spans="13:15" x14ac:dyDescent="0.25">
      <c r="M3055" s="112"/>
      <c r="N3055" s="128"/>
      <c r="O3055" s="129"/>
    </row>
    <row r="3056" spans="13:15" x14ac:dyDescent="0.25">
      <c r="M3056" s="112"/>
      <c r="N3056" s="128"/>
      <c r="O3056" s="129"/>
    </row>
    <row r="3057" spans="13:15" x14ac:dyDescent="0.25">
      <c r="M3057" s="112"/>
      <c r="N3057" s="128"/>
      <c r="O3057" s="129"/>
    </row>
    <row r="3058" spans="13:15" x14ac:dyDescent="0.25">
      <c r="M3058" s="112"/>
      <c r="N3058" s="128"/>
      <c r="O3058" s="129"/>
    </row>
    <row r="3059" spans="13:15" x14ac:dyDescent="0.25">
      <c r="M3059" s="112"/>
      <c r="N3059" s="128"/>
      <c r="O3059" s="129"/>
    </row>
    <row r="3060" spans="13:15" x14ac:dyDescent="0.25">
      <c r="M3060" s="112"/>
      <c r="N3060" s="128"/>
      <c r="O3060" s="129"/>
    </row>
    <row r="3061" spans="13:15" x14ac:dyDescent="0.25">
      <c r="M3061" s="112"/>
      <c r="N3061" s="128"/>
      <c r="O3061" s="129"/>
    </row>
    <row r="3062" spans="13:15" x14ac:dyDescent="0.25">
      <c r="M3062" s="112"/>
      <c r="N3062" s="128"/>
      <c r="O3062" s="129"/>
    </row>
    <row r="3063" spans="13:15" x14ac:dyDescent="0.25">
      <c r="M3063" s="112"/>
      <c r="N3063" s="128"/>
      <c r="O3063" s="129"/>
    </row>
    <row r="3064" spans="13:15" x14ac:dyDescent="0.25">
      <c r="M3064" s="112"/>
      <c r="N3064" s="128"/>
      <c r="O3064" s="129"/>
    </row>
    <row r="3065" spans="13:15" x14ac:dyDescent="0.25">
      <c r="M3065" s="112"/>
      <c r="N3065" s="128"/>
      <c r="O3065" s="129"/>
    </row>
    <row r="3066" spans="13:15" x14ac:dyDescent="0.25">
      <c r="M3066" s="112"/>
      <c r="N3066" s="128"/>
      <c r="O3066" s="129"/>
    </row>
    <row r="3067" spans="13:15" x14ac:dyDescent="0.25">
      <c r="M3067" s="112"/>
      <c r="N3067" s="128"/>
      <c r="O3067" s="129"/>
    </row>
    <row r="3068" spans="13:15" x14ac:dyDescent="0.25">
      <c r="M3068" s="112"/>
      <c r="N3068" s="128"/>
      <c r="O3068" s="129"/>
    </row>
    <row r="3069" spans="13:15" x14ac:dyDescent="0.25">
      <c r="M3069" s="112"/>
      <c r="N3069" s="128"/>
      <c r="O3069" s="129"/>
    </row>
    <row r="3070" spans="13:15" x14ac:dyDescent="0.25">
      <c r="M3070" s="112"/>
      <c r="N3070" s="128"/>
      <c r="O3070" s="129"/>
    </row>
    <row r="3071" spans="13:15" x14ac:dyDescent="0.25">
      <c r="M3071" s="112"/>
      <c r="N3071" s="128"/>
      <c r="O3071" s="129"/>
    </row>
    <row r="3072" spans="13:15" x14ac:dyDescent="0.25">
      <c r="M3072" s="112"/>
      <c r="N3072" s="128"/>
      <c r="O3072" s="129"/>
    </row>
    <row r="3073" spans="13:15" x14ac:dyDescent="0.25">
      <c r="M3073" s="112"/>
      <c r="N3073" s="128"/>
      <c r="O3073" s="129"/>
    </row>
    <row r="3074" spans="13:15" x14ac:dyDescent="0.25">
      <c r="M3074" s="112"/>
      <c r="N3074" s="128"/>
      <c r="O3074" s="129"/>
    </row>
    <row r="3075" spans="13:15" x14ac:dyDescent="0.25">
      <c r="M3075" s="112"/>
      <c r="N3075" s="128"/>
      <c r="O3075" s="129"/>
    </row>
    <row r="3076" spans="13:15" x14ac:dyDescent="0.25">
      <c r="M3076" s="112"/>
      <c r="N3076" s="128"/>
      <c r="O3076" s="129"/>
    </row>
    <row r="3077" spans="13:15" x14ac:dyDescent="0.25">
      <c r="M3077" s="112"/>
      <c r="N3077" s="128"/>
      <c r="O3077" s="129"/>
    </row>
    <row r="3078" spans="13:15" x14ac:dyDescent="0.25">
      <c r="M3078" s="112"/>
      <c r="N3078" s="128"/>
      <c r="O3078" s="129"/>
    </row>
    <row r="3079" spans="13:15" x14ac:dyDescent="0.25">
      <c r="M3079" s="112"/>
      <c r="N3079" s="128"/>
      <c r="O3079" s="129"/>
    </row>
    <row r="3080" spans="13:15" x14ac:dyDescent="0.25">
      <c r="M3080" s="112"/>
      <c r="N3080" s="128"/>
      <c r="O3080" s="129"/>
    </row>
    <row r="3081" spans="13:15" x14ac:dyDescent="0.25">
      <c r="M3081" s="112"/>
      <c r="N3081" s="128"/>
      <c r="O3081" s="129"/>
    </row>
    <row r="3082" spans="13:15" x14ac:dyDescent="0.25">
      <c r="M3082" s="112"/>
      <c r="N3082" s="128"/>
      <c r="O3082" s="129"/>
    </row>
    <row r="3083" spans="13:15" x14ac:dyDescent="0.25">
      <c r="M3083" s="112"/>
      <c r="N3083" s="128"/>
      <c r="O3083" s="129"/>
    </row>
    <row r="3084" spans="13:15" x14ac:dyDescent="0.25">
      <c r="M3084" s="112"/>
      <c r="N3084" s="128"/>
      <c r="O3084" s="129"/>
    </row>
    <row r="3085" spans="13:15" x14ac:dyDescent="0.25">
      <c r="M3085" s="112"/>
      <c r="N3085" s="128"/>
      <c r="O3085" s="129"/>
    </row>
    <row r="3086" spans="13:15" x14ac:dyDescent="0.25">
      <c r="M3086" s="112"/>
      <c r="N3086" s="128"/>
      <c r="O3086" s="129"/>
    </row>
    <row r="3087" spans="13:15" x14ac:dyDescent="0.25">
      <c r="M3087" s="112"/>
      <c r="N3087" s="128"/>
      <c r="O3087" s="129"/>
    </row>
    <row r="3088" spans="13:15" x14ac:dyDescent="0.25">
      <c r="M3088" s="112"/>
      <c r="N3088" s="128"/>
      <c r="O3088" s="129"/>
    </row>
    <row r="3089" spans="13:15" x14ac:dyDescent="0.25">
      <c r="M3089" s="112"/>
      <c r="N3089" s="128"/>
      <c r="O3089" s="129"/>
    </row>
    <row r="3090" spans="13:15" x14ac:dyDescent="0.25">
      <c r="M3090" s="112"/>
      <c r="N3090" s="128"/>
      <c r="O3090" s="129"/>
    </row>
    <row r="3091" spans="13:15" x14ac:dyDescent="0.25">
      <c r="M3091" s="112"/>
      <c r="N3091" s="128"/>
      <c r="O3091" s="129"/>
    </row>
    <row r="3092" spans="13:15" x14ac:dyDescent="0.25">
      <c r="M3092" s="112"/>
      <c r="N3092" s="128"/>
      <c r="O3092" s="129"/>
    </row>
    <row r="3093" spans="13:15" x14ac:dyDescent="0.25">
      <c r="M3093" s="112"/>
      <c r="N3093" s="128"/>
      <c r="O3093" s="129"/>
    </row>
    <row r="3094" spans="13:15" x14ac:dyDescent="0.25">
      <c r="M3094" s="112"/>
      <c r="N3094" s="128"/>
      <c r="O3094" s="129"/>
    </row>
    <row r="3095" spans="13:15" x14ac:dyDescent="0.25">
      <c r="M3095" s="112"/>
      <c r="N3095" s="128"/>
      <c r="O3095" s="129"/>
    </row>
    <row r="3096" spans="13:15" x14ac:dyDescent="0.25">
      <c r="M3096" s="112"/>
      <c r="N3096" s="128"/>
      <c r="O3096" s="129"/>
    </row>
    <row r="3097" spans="13:15" x14ac:dyDescent="0.25">
      <c r="M3097" s="112"/>
      <c r="N3097" s="128"/>
      <c r="O3097" s="129"/>
    </row>
    <row r="3098" spans="13:15" x14ac:dyDescent="0.25">
      <c r="M3098" s="112"/>
      <c r="N3098" s="128"/>
      <c r="O3098" s="129"/>
    </row>
    <row r="3099" spans="13:15" x14ac:dyDescent="0.25">
      <c r="M3099" s="112"/>
      <c r="N3099" s="128"/>
      <c r="O3099" s="129"/>
    </row>
    <row r="3100" spans="13:15" x14ac:dyDescent="0.25">
      <c r="M3100" s="112"/>
      <c r="N3100" s="128"/>
      <c r="O3100" s="129"/>
    </row>
    <row r="3101" spans="13:15" x14ac:dyDescent="0.25">
      <c r="M3101" s="112"/>
      <c r="N3101" s="128"/>
      <c r="O3101" s="129"/>
    </row>
    <row r="3102" spans="13:15" x14ac:dyDescent="0.25">
      <c r="M3102" s="112"/>
      <c r="N3102" s="128"/>
      <c r="O3102" s="129"/>
    </row>
    <row r="3103" spans="13:15" x14ac:dyDescent="0.25">
      <c r="M3103" s="112"/>
      <c r="N3103" s="128"/>
      <c r="O3103" s="129"/>
    </row>
    <row r="3104" spans="13:15" x14ac:dyDescent="0.25">
      <c r="M3104" s="112"/>
      <c r="N3104" s="128"/>
      <c r="O3104" s="129"/>
    </row>
    <row r="3105" spans="13:15" x14ac:dyDescent="0.25">
      <c r="M3105" s="112"/>
      <c r="N3105" s="128"/>
      <c r="O3105" s="129"/>
    </row>
    <row r="3106" spans="13:15" x14ac:dyDescent="0.25">
      <c r="M3106" s="112"/>
      <c r="N3106" s="128"/>
      <c r="O3106" s="129"/>
    </row>
    <row r="3107" spans="13:15" x14ac:dyDescent="0.25">
      <c r="M3107" s="112"/>
      <c r="N3107" s="128"/>
      <c r="O3107" s="129"/>
    </row>
    <row r="3108" spans="13:15" x14ac:dyDescent="0.25">
      <c r="M3108" s="112"/>
      <c r="N3108" s="128"/>
      <c r="O3108" s="129"/>
    </row>
    <row r="3109" spans="13:15" x14ac:dyDescent="0.25">
      <c r="M3109" s="112"/>
      <c r="N3109" s="128"/>
      <c r="O3109" s="129"/>
    </row>
    <row r="3110" spans="13:15" x14ac:dyDescent="0.25">
      <c r="M3110" s="112"/>
      <c r="N3110" s="128"/>
      <c r="O3110" s="129"/>
    </row>
    <row r="3111" spans="13:15" x14ac:dyDescent="0.25">
      <c r="M3111" s="112"/>
      <c r="N3111" s="128"/>
      <c r="O3111" s="129"/>
    </row>
    <row r="3112" spans="13:15" x14ac:dyDescent="0.25">
      <c r="M3112" s="112"/>
      <c r="N3112" s="128"/>
      <c r="O3112" s="129"/>
    </row>
    <row r="3113" spans="13:15" x14ac:dyDescent="0.25">
      <c r="M3113" s="112"/>
      <c r="N3113" s="128"/>
      <c r="O3113" s="129"/>
    </row>
    <row r="3114" spans="13:15" x14ac:dyDescent="0.25">
      <c r="M3114" s="112"/>
      <c r="N3114" s="128"/>
      <c r="O3114" s="129"/>
    </row>
    <row r="3115" spans="13:15" x14ac:dyDescent="0.25">
      <c r="M3115" s="112"/>
      <c r="N3115" s="128"/>
      <c r="O3115" s="129"/>
    </row>
    <row r="3116" spans="13:15" x14ac:dyDescent="0.25">
      <c r="M3116" s="112"/>
      <c r="N3116" s="128"/>
      <c r="O3116" s="129"/>
    </row>
    <row r="3117" spans="13:15" x14ac:dyDescent="0.25">
      <c r="M3117" s="112"/>
      <c r="N3117" s="128"/>
      <c r="O3117" s="129"/>
    </row>
    <row r="3118" spans="13:15" x14ac:dyDescent="0.25">
      <c r="M3118" s="112"/>
      <c r="N3118" s="128"/>
      <c r="O3118" s="129"/>
    </row>
    <row r="3119" spans="13:15" x14ac:dyDescent="0.25">
      <c r="M3119" s="112"/>
      <c r="N3119" s="128"/>
      <c r="O3119" s="129"/>
    </row>
    <row r="3120" spans="13:15" x14ac:dyDescent="0.25">
      <c r="M3120" s="112"/>
      <c r="N3120" s="128"/>
      <c r="O3120" s="129"/>
    </row>
    <row r="3121" spans="13:15" x14ac:dyDescent="0.25">
      <c r="M3121" s="112"/>
      <c r="N3121" s="128"/>
      <c r="O3121" s="129"/>
    </row>
    <row r="3122" spans="13:15" x14ac:dyDescent="0.25">
      <c r="M3122" s="112"/>
      <c r="N3122" s="128"/>
      <c r="O3122" s="129"/>
    </row>
    <row r="3123" spans="13:15" x14ac:dyDescent="0.25">
      <c r="M3123" s="112"/>
      <c r="N3123" s="128"/>
      <c r="O3123" s="129"/>
    </row>
    <row r="3124" spans="13:15" x14ac:dyDescent="0.25">
      <c r="M3124" s="112"/>
      <c r="N3124" s="128"/>
      <c r="O3124" s="129"/>
    </row>
    <row r="3125" spans="13:15" x14ac:dyDescent="0.25">
      <c r="M3125" s="112"/>
      <c r="N3125" s="128"/>
      <c r="O3125" s="129"/>
    </row>
    <row r="3126" spans="13:15" x14ac:dyDescent="0.25">
      <c r="M3126" s="112"/>
      <c r="N3126" s="128"/>
      <c r="O3126" s="129"/>
    </row>
    <row r="3127" spans="13:15" x14ac:dyDescent="0.25">
      <c r="M3127" s="112"/>
      <c r="N3127" s="128"/>
      <c r="O3127" s="129"/>
    </row>
    <row r="3128" spans="13:15" x14ac:dyDescent="0.25">
      <c r="M3128" s="112"/>
      <c r="N3128" s="128"/>
      <c r="O3128" s="129"/>
    </row>
    <row r="3129" spans="13:15" x14ac:dyDescent="0.25">
      <c r="M3129" s="112"/>
      <c r="N3129" s="128"/>
      <c r="O3129" s="129"/>
    </row>
    <row r="3130" spans="13:15" x14ac:dyDescent="0.25">
      <c r="M3130" s="112"/>
      <c r="N3130" s="128"/>
      <c r="O3130" s="129"/>
    </row>
    <row r="3131" spans="13:15" x14ac:dyDescent="0.25">
      <c r="M3131" s="112"/>
      <c r="N3131" s="128"/>
      <c r="O3131" s="129"/>
    </row>
    <row r="3132" spans="13:15" x14ac:dyDescent="0.25">
      <c r="M3132" s="112"/>
      <c r="N3132" s="128"/>
      <c r="O3132" s="129"/>
    </row>
    <row r="3133" spans="13:15" x14ac:dyDescent="0.25">
      <c r="M3133" s="112"/>
      <c r="N3133" s="128"/>
      <c r="O3133" s="129"/>
    </row>
    <row r="3134" spans="13:15" x14ac:dyDescent="0.25">
      <c r="M3134" s="112"/>
      <c r="N3134" s="128"/>
      <c r="O3134" s="129"/>
    </row>
    <row r="3135" spans="13:15" x14ac:dyDescent="0.25">
      <c r="M3135" s="112"/>
      <c r="N3135" s="128"/>
      <c r="O3135" s="129"/>
    </row>
    <row r="3136" spans="13:15" x14ac:dyDescent="0.25">
      <c r="M3136" s="112"/>
      <c r="N3136" s="128"/>
      <c r="O3136" s="129"/>
    </row>
    <row r="3137" spans="13:15" x14ac:dyDescent="0.25">
      <c r="M3137" s="112"/>
      <c r="N3137" s="128"/>
      <c r="O3137" s="129"/>
    </row>
    <row r="3138" spans="13:15" x14ac:dyDescent="0.25">
      <c r="M3138" s="112"/>
      <c r="N3138" s="128"/>
      <c r="O3138" s="129"/>
    </row>
    <row r="3139" spans="13:15" x14ac:dyDescent="0.25">
      <c r="M3139" s="112"/>
      <c r="N3139" s="128"/>
      <c r="O3139" s="129"/>
    </row>
    <row r="3140" spans="13:15" x14ac:dyDescent="0.25">
      <c r="M3140" s="112"/>
      <c r="N3140" s="128"/>
      <c r="O3140" s="129"/>
    </row>
    <row r="3141" spans="13:15" x14ac:dyDescent="0.25">
      <c r="M3141" s="112"/>
      <c r="N3141" s="128"/>
      <c r="O3141" s="129"/>
    </row>
    <row r="3142" spans="13:15" x14ac:dyDescent="0.25">
      <c r="M3142" s="112"/>
      <c r="N3142" s="128"/>
      <c r="O3142" s="129"/>
    </row>
    <row r="3143" spans="13:15" x14ac:dyDescent="0.25">
      <c r="M3143" s="112"/>
      <c r="N3143" s="128"/>
      <c r="O3143" s="129"/>
    </row>
    <row r="3144" spans="13:15" x14ac:dyDescent="0.25">
      <c r="M3144" s="112"/>
      <c r="N3144" s="128"/>
      <c r="O3144" s="129"/>
    </row>
    <row r="3145" spans="13:15" x14ac:dyDescent="0.25">
      <c r="M3145" s="112"/>
      <c r="N3145" s="128"/>
      <c r="O3145" s="129"/>
    </row>
    <row r="3146" spans="13:15" x14ac:dyDescent="0.25">
      <c r="M3146" s="112"/>
      <c r="N3146" s="128"/>
      <c r="O3146" s="129"/>
    </row>
    <row r="3147" spans="13:15" x14ac:dyDescent="0.25">
      <c r="M3147" s="112"/>
      <c r="N3147" s="128"/>
      <c r="O3147" s="129"/>
    </row>
    <row r="3148" spans="13:15" x14ac:dyDescent="0.25">
      <c r="M3148" s="112"/>
      <c r="N3148" s="128"/>
      <c r="O3148" s="129"/>
    </row>
    <row r="3149" spans="13:15" x14ac:dyDescent="0.25">
      <c r="M3149" s="112"/>
      <c r="N3149" s="128"/>
      <c r="O3149" s="129"/>
    </row>
    <row r="3150" spans="13:15" x14ac:dyDescent="0.25">
      <c r="M3150" s="112"/>
      <c r="N3150" s="128"/>
      <c r="O3150" s="129"/>
    </row>
    <row r="3151" spans="13:15" x14ac:dyDescent="0.25">
      <c r="M3151" s="112"/>
      <c r="N3151" s="128"/>
      <c r="O3151" s="129"/>
    </row>
    <row r="3152" spans="13:15" x14ac:dyDescent="0.25">
      <c r="M3152" s="112"/>
      <c r="N3152" s="128"/>
      <c r="O3152" s="129"/>
    </row>
    <row r="3153" spans="13:15" x14ac:dyDescent="0.25">
      <c r="M3153" s="112"/>
      <c r="N3153" s="128"/>
      <c r="O3153" s="129"/>
    </row>
    <row r="3154" spans="13:15" x14ac:dyDescent="0.25">
      <c r="M3154" s="112"/>
      <c r="N3154" s="128"/>
      <c r="O3154" s="129"/>
    </row>
    <row r="3155" spans="13:15" x14ac:dyDescent="0.25">
      <c r="M3155" s="112"/>
      <c r="N3155" s="128"/>
      <c r="O3155" s="129"/>
    </row>
    <row r="3156" spans="13:15" x14ac:dyDescent="0.25">
      <c r="M3156" s="112"/>
      <c r="N3156" s="128"/>
      <c r="O3156" s="129"/>
    </row>
    <row r="3157" spans="13:15" x14ac:dyDescent="0.25">
      <c r="M3157" s="112"/>
      <c r="N3157" s="128"/>
      <c r="O3157" s="129"/>
    </row>
    <row r="3158" spans="13:15" x14ac:dyDescent="0.25">
      <c r="M3158" s="112"/>
      <c r="N3158" s="128"/>
      <c r="O3158" s="129"/>
    </row>
    <row r="3159" spans="13:15" x14ac:dyDescent="0.25">
      <c r="M3159" s="112"/>
      <c r="N3159" s="128"/>
      <c r="O3159" s="129"/>
    </row>
    <row r="3160" spans="13:15" x14ac:dyDescent="0.25">
      <c r="M3160" s="112"/>
      <c r="N3160" s="128"/>
      <c r="O3160" s="129"/>
    </row>
    <row r="3161" spans="13:15" x14ac:dyDescent="0.25">
      <c r="M3161" s="112"/>
      <c r="N3161" s="128"/>
      <c r="O3161" s="129"/>
    </row>
    <row r="3162" spans="13:15" x14ac:dyDescent="0.25">
      <c r="M3162" s="112"/>
      <c r="N3162" s="128"/>
      <c r="O3162" s="129"/>
    </row>
    <row r="3163" spans="13:15" x14ac:dyDescent="0.25">
      <c r="M3163" s="112"/>
      <c r="N3163" s="128"/>
      <c r="O3163" s="129"/>
    </row>
    <row r="3164" spans="13:15" x14ac:dyDescent="0.25">
      <c r="M3164" s="112"/>
      <c r="N3164" s="128"/>
      <c r="O3164" s="129"/>
    </row>
    <row r="3165" spans="13:15" x14ac:dyDescent="0.25">
      <c r="M3165" s="112"/>
      <c r="N3165" s="128"/>
      <c r="O3165" s="129"/>
    </row>
    <row r="3166" spans="13:15" x14ac:dyDescent="0.25">
      <c r="M3166" s="112"/>
      <c r="N3166" s="128"/>
      <c r="O3166" s="129"/>
    </row>
    <row r="3167" spans="13:15" x14ac:dyDescent="0.25">
      <c r="M3167" s="112"/>
      <c r="N3167" s="128"/>
      <c r="O3167" s="129"/>
    </row>
    <row r="3168" spans="13:15" x14ac:dyDescent="0.25">
      <c r="M3168" s="112"/>
      <c r="N3168" s="128"/>
      <c r="O3168" s="129"/>
    </row>
    <row r="3169" spans="13:15" x14ac:dyDescent="0.25">
      <c r="M3169" s="112"/>
      <c r="N3169" s="128"/>
      <c r="O3169" s="129"/>
    </row>
    <row r="3170" spans="13:15" x14ac:dyDescent="0.25">
      <c r="M3170" s="112"/>
      <c r="N3170" s="128"/>
      <c r="O3170" s="129"/>
    </row>
    <row r="3171" spans="13:15" x14ac:dyDescent="0.25">
      <c r="M3171" s="112"/>
      <c r="N3171" s="128"/>
      <c r="O3171" s="129"/>
    </row>
    <row r="3172" spans="13:15" x14ac:dyDescent="0.25">
      <c r="M3172" s="112"/>
      <c r="N3172" s="128"/>
      <c r="O3172" s="129"/>
    </row>
    <row r="3173" spans="13:15" x14ac:dyDescent="0.25">
      <c r="M3173" s="112"/>
      <c r="N3173" s="128"/>
      <c r="O3173" s="129"/>
    </row>
    <row r="3174" spans="13:15" x14ac:dyDescent="0.25">
      <c r="M3174" s="112"/>
      <c r="N3174" s="128"/>
      <c r="O3174" s="129"/>
    </row>
    <row r="3175" spans="13:15" x14ac:dyDescent="0.25">
      <c r="M3175" s="112"/>
      <c r="N3175" s="128"/>
      <c r="O3175" s="129"/>
    </row>
    <row r="3176" spans="13:15" x14ac:dyDescent="0.25">
      <c r="M3176" s="112"/>
      <c r="N3176" s="128"/>
      <c r="O3176" s="129"/>
    </row>
    <row r="3177" spans="13:15" x14ac:dyDescent="0.25">
      <c r="M3177" s="112"/>
      <c r="N3177" s="128"/>
      <c r="O3177" s="129"/>
    </row>
    <row r="3178" spans="13:15" x14ac:dyDescent="0.25">
      <c r="M3178" s="112"/>
      <c r="N3178" s="128"/>
      <c r="O3178" s="129"/>
    </row>
    <row r="3179" spans="13:15" x14ac:dyDescent="0.25">
      <c r="M3179" s="112"/>
      <c r="N3179" s="128"/>
      <c r="O3179" s="129"/>
    </row>
    <row r="3180" spans="13:15" x14ac:dyDescent="0.25">
      <c r="M3180" s="112"/>
      <c r="N3180" s="128"/>
      <c r="O3180" s="129"/>
    </row>
    <row r="3181" spans="13:15" x14ac:dyDescent="0.25">
      <c r="M3181" s="112"/>
      <c r="N3181" s="128"/>
      <c r="O3181" s="129"/>
    </row>
    <row r="3182" spans="13:15" x14ac:dyDescent="0.25">
      <c r="M3182" s="112"/>
      <c r="N3182" s="128"/>
      <c r="O3182" s="129"/>
    </row>
    <row r="3183" spans="13:15" x14ac:dyDescent="0.25">
      <c r="M3183" s="112"/>
      <c r="N3183" s="128"/>
      <c r="O3183" s="129"/>
    </row>
    <row r="3184" spans="13:15" x14ac:dyDescent="0.25">
      <c r="M3184" s="112"/>
      <c r="N3184" s="128"/>
      <c r="O3184" s="129"/>
    </row>
    <row r="3185" spans="13:15" x14ac:dyDescent="0.25">
      <c r="M3185" s="112"/>
      <c r="N3185" s="128"/>
      <c r="O3185" s="129"/>
    </row>
    <row r="3186" spans="13:15" x14ac:dyDescent="0.25">
      <c r="M3186" s="112"/>
      <c r="N3186" s="128"/>
      <c r="O3186" s="129"/>
    </row>
    <row r="3187" spans="13:15" x14ac:dyDescent="0.25">
      <c r="M3187" s="112"/>
      <c r="N3187" s="128"/>
      <c r="O3187" s="129"/>
    </row>
    <row r="3188" spans="13:15" x14ac:dyDescent="0.25">
      <c r="M3188" s="112"/>
      <c r="N3188" s="128"/>
      <c r="O3188" s="129"/>
    </row>
    <row r="3189" spans="13:15" x14ac:dyDescent="0.25">
      <c r="M3189" s="112"/>
      <c r="N3189" s="128"/>
      <c r="O3189" s="129"/>
    </row>
    <row r="3190" spans="13:15" x14ac:dyDescent="0.25">
      <c r="M3190" s="112"/>
      <c r="N3190" s="128"/>
      <c r="O3190" s="129"/>
    </row>
    <row r="3191" spans="13:15" x14ac:dyDescent="0.25">
      <c r="M3191" s="112"/>
      <c r="N3191" s="128"/>
      <c r="O3191" s="129"/>
    </row>
    <row r="3192" spans="13:15" x14ac:dyDescent="0.25">
      <c r="M3192" s="112"/>
      <c r="N3192" s="128"/>
      <c r="O3192" s="129"/>
    </row>
    <row r="3193" spans="13:15" x14ac:dyDescent="0.25">
      <c r="M3193" s="112"/>
      <c r="N3193" s="128"/>
      <c r="O3193" s="129"/>
    </row>
    <row r="3194" spans="13:15" x14ac:dyDescent="0.25">
      <c r="M3194" s="112"/>
      <c r="N3194" s="128"/>
      <c r="O3194" s="129"/>
    </row>
    <row r="3195" spans="13:15" x14ac:dyDescent="0.25">
      <c r="M3195" s="112"/>
      <c r="N3195" s="128"/>
      <c r="O3195" s="129"/>
    </row>
    <row r="3196" spans="13:15" x14ac:dyDescent="0.25">
      <c r="M3196" s="112"/>
      <c r="N3196" s="128"/>
      <c r="O3196" s="129"/>
    </row>
    <row r="3197" spans="13:15" x14ac:dyDescent="0.25">
      <c r="M3197" s="112"/>
      <c r="N3197" s="128"/>
      <c r="O3197" s="129"/>
    </row>
    <row r="3198" spans="13:15" x14ac:dyDescent="0.25">
      <c r="M3198" s="112"/>
      <c r="N3198" s="128"/>
      <c r="O3198" s="129"/>
    </row>
    <row r="3199" spans="13:15" x14ac:dyDescent="0.25">
      <c r="M3199" s="112"/>
      <c r="N3199" s="128"/>
      <c r="O3199" s="129"/>
    </row>
    <row r="3200" spans="13:15" x14ac:dyDescent="0.25">
      <c r="M3200" s="112"/>
      <c r="N3200" s="128"/>
      <c r="O3200" s="129"/>
    </row>
    <row r="3201" spans="13:15" x14ac:dyDescent="0.25">
      <c r="M3201" s="112"/>
      <c r="N3201" s="128"/>
      <c r="O3201" s="129"/>
    </row>
    <row r="3202" spans="13:15" x14ac:dyDescent="0.25">
      <c r="M3202" s="112"/>
      <c r="N3202" s="128"/>
      <c r="O3202" s="129"/>
    </row>
    <row r="3203" spans="13:15" x14ac:dyDescent="0.25">
      <c r="M3203" s="112"/>
      <c r="N3203" s="128"/>
      <c r="O3203" s="129"/>
    </row>
    <row r="3204" spans="13:15" x14ac:dyDescent="0.25">
      <c r="M3204" s="112"/>
      <c r="N3204" s="128"/>
      <c r="O3204" s="129"/>
    </row>
    <row r="3205" spans="13:15" x14ac:dyDescent="0.25">
      <c r="M3205" s="112"/>
      <c r="N3205" s="128"/>
      <c r="O3205" s="129"/>
    </row>
    <row r="3206" spans="13:15" x14ac:dyDescent="0.25">
      <c r="M3206" s="112"/>
      <c r="N3206" s="128"/>
      <c r="O3206" s="129"/>
    </row>
    <row r="3207" spans="13:15" x14ac:dyDescent="0.25">
      <c r="M3207" s="112"/>
      <c r="N3207" s="128"/>
      <c r="O3207" s="129"/>
    </row>
    <row r="3208" spans="13:15" x14ac:dyDescent="0.25">
      <c r="M3208" s="112"/>
      <c r="N3208" s="128"/>
      <c r="O3208" s="129"/>
    </row>
    <row r="3209" spans="13:15" x14ac:dyDescent="0.25">
      <c r="M3209" s="112"/>
      <c r="N3209" s="128"/>
      <c r="O3209" s="129"/>
    </row>
    <row r="3210" spans="13:15" x14ac:dyDescent="0.25">
      <c r="M3210" s="112"/>
      <c r="N3210" s="128"/>
      <c r="O3210" s="129"/>
    </row>
    <row r="3211" spans="13:15" x14ac:dyDescent="0.25">
      <c r="M3211" s="112"/>
      <c r="N3211" s="128"/>
      <c r="O3211" s="129"/>
    </row>
    <row r="3212" spans="13:15" x14ac:dyDescent="0.25">
      <c r="M3212" s="112"/>
      <c r="N3212" s="128"/>
      <c r="O3212" s="129"/>
    </row>
    <row r="3213" spans="13:15" x14ac:dyDescent="0.25">
      <c r="M3213" s="112"/>
      <c r="N3213" s="128"/>
      <c r="O3213" s="129"/>
    </row>
    <row r="3214" spans="13:15" x14ac:dyDescent="0.25">
      <c r="M3214" s="112"/>
      <c r="N3214" s="128"/>
      <c r="O3214" s="129"/>
    </row>
    <row r="3215" spans="13:15" x14ac:dyDescent="0.25">
      <c r="M3215" s="112"/>
      <c r="N3215" s="128"/>
      <c r="O3215" s="129"/>
    </row>
    <row r="3216" spans="13:15" x14ac:dyDescent="0.25">
      <c r="M3216" s="112"/>
      <c r="N3216" s="128"/>
      <c r="O3216" s="129"/>
    </row>
    <row r="3217" spans="13:15" x14ac:dyDescent="0.25">
      <c r="M3217" s="112"/>
      <c r="N3217" s="128"/>
      <c r="O3217" s="129"/>
    </row>
    <row r="3218" spans="13:15" x14ac:dyDescent="0.25">
      <c r="M3218" s="112"/>
      <c r="N3218" s="128"/>
      <c r="O3218" s="129"/>
    </row>
    <row r="3219" spans="13:15" x14ac:dyDescent="0.25">
      <c r="M3219" s="112"/>
      <c r="N3219" s="128"/>
      <c r="O3219" s="129"/>
    </row>
    <row r="3220" spans="13:15" x14ac:dyDescent="0.25">
      <c r="M3220" s="112"/>
      <c r="N3220" s="128"/>
      <c r="O3220" s="129"/>
    </row>
    <row r="3221" spans="13:15" x14ac:dyDescent="0.25">
      <c r="M3221" s="112"/>
      <c r="N3221" s="128"/>
      <c r="O3221" s="129"/>
    </row>
    <row r="3222" spans="13:15" x14ac:dyDescent="0.25">
      <c r="M3222" s="112"/>
      <c r="N3222" s="128"/>
      <c r="O3222" s="129"/>
    </row>
    <row r="3223" spans="13:15" x14ac:dyDescent="0.25">
      <c r="M3223" s="112"/>
      <c r="N3223" s="128"/>
      <c r="O3223" s="129"/>
    </row>
    <row r="3224" spans="13:15" x14ac:dyDescent="0.25">
      <c r="M3224" s="112"/>
      <c r="N3224" s="128"/>
      <c r="O3224" s="129"/>
    </row>
    <row r="3225" spans="13:15" x14ac:dyDescent="0.25">
      <c r="M3225" s="112"/>
      <c r="N3225" s="128"/>
      <c r="O3225" s="129"/>
    </row>
    <row r="3226" spans="13:15" x14ac:dyDescent="0.25">
      <c r="M3226" s="112"/>
      <c r="N3226" s="128"/>
      <c r="O3226" s="129"/>
    </row>
    <row r="3227" spans="13:15" x14ac:dyDescent="0.25">
      <c r="M3227" s="112"/>
      <c r="N3227" s="128"/>
      <c r="O3227" s="129"/>
    </row>
    <row r="3228" spans="13:15" x14ac:dyDescent="0.25">
      <c r="M3228" s="112"/>
      <c r="N3228" s="128"/>
      <c r="O3228" s="129"/>
    </row>
    <row r="3229" spans="13:15" x14ac:dyDescent="0.25">
      <c r="M3229" s="112"/>
      <c r="N3229" s="128"/>
      <c r="O3229" s="129"/>
    </row>
    <row r="3230" spans="13:15" x14ac:dyDescent="0.25">
      <c r="M3230" s="112"/>
      <c r="N3230" s="128"/>
      <c r="O3230" s="129"/>
    </row>
    <row r="3231" spans="13:15" x14ac:dyDescent="0.25">
      <c r="M3231" s="112"/>
      <c r="N3231" s="128"/>
      <c r="O3231" s="129"/>
    </row>
    <row r="3232" spans="13:15" x14ac:dyDescent="0.25">
      <c r="M3232" s="112"/>
      <c r="N3232" s="128"/>
      <c r="O3232" s="129"/>
    </row>
    <row r="3233" spans="13:15" x14ac:dyDescent="0.25">
      <c r="M3233" s="112"/>
      <c r="N3233" s="128"/>
      <c r="O3233" s="129"/>
    </row>
    <row r="3234" spans="13:15" x14ac:dyDescent="0.25">
      <c r="M3234" s="112"/>
      <c r="N3234" s="128"/>
      <c r="O3234" s="129"/>
    </row>
    <row r="3235" spans="13:15" x14ac:dyDescent="0.25">
      <c r="M3235" s="112"/>
      <c r="N3235" s="128"/>
      <c r="O3235" s="129"/>
    </row>
    <row r="3236" spans="13:15" x14ac:dyDescent="0.25">
      <c r="M3236" s="112"/>
      <c r="N3236" s="128"/>
      <c r="O3236" s="129"/>
    </row>
    <row r="3237" spans="13:15" x14ac:dyDescent="0.25">
      <c r="M3237" s="112"/>
      <c r="N3237" s="128"/>
      <c r="O3237" s="129"/>
    </row>
    <row r="3238" spans="13:15" x14ac:dyDescent="0.25">
      <c r="M3238" s="112"/>
      <c r="N3238" s="128"/>
      <c r="O3238" s="129"/>
    </row>
    <row r="3239" spans="13:15" x14ac:dyDescent="0.25">
      <c r="M3239" s="112"/>
      <c r="N3239" s="128"/>
      <c r="O3239" s="129"/>
    </row>
    <row r="3240" spans="13:15" x14ac:dyDescent="0.25">
      <c r="M3240" s="112"/>
      <c r="N3240" s="128"/>
      <c r="O3240" s="129"/>
    </row>
    <row r="3241" spans="13:15" x14ac:dyDescent="0.25">
      <c r="M3241" s="112"/>
      <c r="N3241" s="128"/>
      <c r="O3241" s="129"/>
    </row>
    <row r="3242" spans="13:15" x14ac:dyDescent="0.25">
      <c r="M3242" s="112"/>
      <c r="N3242" s="128"/>
      <c r="O3242" s="129"/>
    </row>
    <row r="3243" spans="13:15" x14ac:dyDescent="0.25">
      <c r="M3243" s="112"/>
      <c r="N3243" s="128"/>
      <c r="O3243" s="129"/>
    </row>
    <row r="3244" spans="13:15" x14ac:dyDescent="0.25">
      <c r="M3244" s="112"/>
      <c r="N3244" s="128"/>
      <c r="O3244" s="129"/>
    </row>
    <row r="3245" spans="13:15" x14ac:dyDescent="0.25">
      <c r="M3245" s="112"/>
      <c r="N3245" s="128"/>
      <c r="O3245" s="129"/>
    </row>
    <row r="3246" spans="13:15" x14ac:dyDescent="0.25">
      <c r="M3246" s="112"/>
      <c r="N3246" s="128"/>
      <c r="O3246" s="129"/>
    </row>
    <row r="3247" spans="13:15" x14ac:dyDescent="0.25">
      <c r="M3247" s="112"/>
      <c r="N3247" s="128"/>
      <c r="O3247" s="129"/>
    </row>
    <row r="3248" spans="13:15" x14ac:dyDescent="0.25">
      <c r="M3248" s="112"/>
      <c r="N3248" s="128"/>
      <c r="O3248" s="129"/>
    </row>
    <row r="3249" spans="13:15" x14ac:dyDescent="0.25">
      <c r="M3249" s="112"/>
      <c r="N3249" s="128"/>
      <c r="O3249" s="129"/>
    </row>
    <row r="3250" spans="13:15" x14ac:dyDescent="0.25">
      <c r="M3250" s="112"/>
      <c r="N3250" s="128"/>
      <c r="O3250" s="129"/>
    </row>
    <row r="3251" spans="13:15" x14ac:dyDescent="0.25">
      <c r="M3251" s="112"/>
      <c r="N3251" s="128"/>
      <c r="O3251" s="129"/>
    </row>
    <row r="3252" spans="13:15" x14ac:dyDescent="0.25">
      <c r="M3252" s="112"/>
      <c r="N3252" s="128"/>
      <c r="O3252" s="129"/>
    </row>
    <row r="3253" spans="13:15" x14ac:dyDescent="0.25">
      <c r="M3253" s="112"/>
      <c r="N3253" s="128"/>
      <c r="O3253" s="129"/>
    </row>
    <row r="3254" spans="13:15" x14ac:dyDescent="0.25">
      <c r="M3254" s="112"/>
      <c r="N3254" s="128"/>
      <c r="O3254" s="129"/>
    </row>
    <row r="3255" spans="13:15" x14ac:dyDescent="0.25">
      <c r="M3255" s="112"/>
      <c r="N3255" s="128"/>
      <c r="O3255" s="129"/>
    </row>
    <row r="3256" spans="13:15" x14ac:dyDescent="0.25">
      <c r="M3256" s="112"/>
      <c r="N3256" s="128"/>
      <c r="O3256" s="129"/>
    </row>
    <row r="3257" spans="13:15" x14ac:dyDescent="0.25">
      <c r="M3257" s="112"/>
      <c r="N3257" s="128"/>
      <c r="O3257" s="129"/>
    </row>
    <row r="3258" spans="13:15" x14ac:dyDescent="0.25">
      <c r="M3258" s="112"/>
      <c r="N3258" s="128"/>
      <c r="O3258" s="129"/>
    </row>
    <row r="3259" spans="13:15" x14ac:dyDescent="0.25">
      <c r="M3259" s="112"/>
      <c r="N3259" s="128"/>
      <c r="O3259" s="129"/>
    </row>
    <row r="3260" spans="13:15" x14ac:dyDescent="0.25">
      <c r="M3260" s="112"/>
      <c r="N3260" s="128"/>
      <c r="O3260" s="129"/>
    </row>
    <row r="3261" spans="13:15" x14ac:dyDescent="0.25">
      <c r="M3261" s="112"/>
      <c r="N3261" s="128"/>
      <c r="O3261" s="129"/>
    </row>
    <row r="3262" spans="13:15" x14ac:dyDescent="0.25">
      <c r="M3262" s="112"/>
      <c r="N3262" s="128"/>
      <c r="O3262" s="129"/>
    </row>
    <row r="3263" spans="13:15" x14ac:dyDescent="0.25">
      <c r="M3263" s="112"/>
      <c r="N3263" s="128"/>
      <c r="O3263" s="129"/>
    </row>
    <row r="3264" spans="13:15" x14ac:dyDescent="0.25">
      <c r="M3264" s="112"/>
      <c r="N3264" s="128"/>
      <c r="O3264" s="129"/>
    </row>
    <row r="3265" spans="13:15" x14ac:dyDescent="0.25">
      <c r="M3265" s="112"/>
      <c r="N3265" s="128"/>
      <c r="O3265" s="129"/>
    </row>
    <row r="3266" spans="13:15" x14ac:dyDescent="0.25">
      <c r="M3266" s="112"/>
      <c r="N3266" s="128"/>
      <c r="O3266" s="129"/>
    </row>
    <row r="3267" spans="13:15" x14ac:dyDescent="0.25">
      <c r="M3267" s="112"/>
      <c r="N3267" s="128"/>
      <c r="O3267" s="129"/>
    </row>
    <row r="3268" spans="13:15" x14ac:dyDescent="0.25">
      <c r="M3268" s="112"/>
      <c r="N3268" s="128"/>
      <c r="O3268" s="129"/>
    </row>
    <row r="3269" spans="13:15" x14ac:dyDescent="0.25">
      <c r="M3269" s="112"/>
      <c r="N3269" s="128"/>
      <c r="O3269" s="129"/>
    </row>
    <row r="3270" spans="13:15" x14ac:dyDescent="0.25">
      <c r="M3270" s="112"/>
      <c r="N3270" s="128"/>
      <c r="O3270" s="129"/>
    </row>
    <row r="3271" spans="13:15" x14ac:dyDescent="0.25">
      <c r="M3271" s="112"/>
      <c r="N3271" s="128"/>
      <c r="O3271" s="129"/>
    </row>
    <row r="3272" spans="13:15" x14ac:dyDescent="0.25">
      <c r="M3272" s="112"/>
      <c r="N3272" s="128"/>
      <c r="O3272" s="129"/>
    </row>
    <row r="3273" spans="13:15" x14ac:dyDescent="0.25">
      <c r="M3273" s="112"/>
      <c r="N3273" s="128"/>
      <c r="O3273" s="129"/>
    </row>
    <row r="3274" spans="13:15" x14ac:dyDescent="0.25">
      <c r="M3274" s="112"/>
      <c r="N3274" s="128"/>
      <c r="O3274" s="129"/>
    </row>
    <row r="3275" spans="13:15" x14ac:dyDescent="0.25">
      <c r="M3275" s="112"/>
      <c r="N3275" s="128"/>
      <c r="O3275" s="129"/>
    </row>
    <row r="3276" spans="13:15" x14ac:dyDescent="0.25">
      <c r="M3276" s="112"/>
      <c r="N3276" s="128"/>
      <c r="O3276" s="129"/>
    </row>
    <row r="3277" spans="13:15" x14ac:dyDescent="0.25">
      <c r="M3277" s="112"/>
      <c r="N3277" s="128"/>
      <c r="O3277" s="129"/>
    </row>
    <row r="3278" spans="13:15" x14ac:dyDescent="0.25">
      <c r="M3278" s="112"/>
      <c r="N3278" s="128"/>
      <c r="O3278" s="129"/>
    </row>
    <row r="3279" spans="13:15" x14ac:dyDescent="0.25">
      <c r="M3279" s="112"/>
      <c r="N3279" s="128"/>
      <c r="O3279" s="129"/>
    </row>
    <row r="3280" spans="13:15" x14ac:dyDescent="0.25">
      <c r="M3280" s="112"/>
      <c r="N3280" s="128"/>
      <c r="O3280" s="129"/>
    </row>
    <row r="3281" spans="13:15" x14ac:dyDescent="0.25">
      <c r="M3281" s="112"/>
      <c r="N3281" s="128"/>
      <c r="O3281" s="129"/>
    </row>
    <row r="3282" spans="13:15" x14ac:dyDescent="0.25">
      <c r="M3282" s="112"/>
      <c r="N3282" s="128"/>
      <c r="O3282" s="129"/>
    </row>
    <row r="3283" spans="13:15" x14ac:dyDescent="0.25">
      <c r="M3283" s="112"/>
      <c r="N3283" s="128"/>
      <c r="O3283" s="129"/>
    </row>
    <row r="3284" spans="13:15" x14ac:dyDescent="0.25">
      <c r="M3284" s="112"/>
      <c r="N3284" s="128"/>
      <c r="O3284" s="129"/>
    </row>
    <row r="3285" spans="13:15" x14ac:dyDescent="0.25">
      <c r="M3285" s="112"/>
      <c r="N3285" s="128"/>
      <c r="O3285" s="129"/>
    </row>
    <row r="3286" spans="13:15" x14ac:dyDescent="0.25">
      <c r="M3286" s="112"/>
      <c r="N3286" s="128"/>
      <c r="O3286" s="129"/>
    </row>
    <row r="3287" spans="13:15" x14ac:dyDescent="0.25">
      <c r="M3287" s="112"/>
      <c r="N3287" s="128"/>
      <c r="O3287" s="129"/>
    </row>
    <row r="3288" spans="13:15" x14ac:dyDescent="0.25">
      <c r="M3288" s="112"/>
      <c r="N3288" s="128"/>
      <c r="O3288" s="129"/>
    </row>
    <row r="3289" spans="13:15" x14ac:dyDescent="0.25">
      <c r="M3289" s="112"/>
      <c r="N3289" s="128"/>
      <c r="O3289" s="129"/>
    </row>
    <row r="3290" spans="13:15" x14ac:dyDescent="0.25">
      <c r="M3290" s="112"/>
      <c r="N3290" s="128"/>
      <c r="O3290" s="129"/>
    </row>
    <row r="3291" spans="13:15" x14ac:dyDescent="0.25">
      <c r="M3291" s="112"/>
      <c r="N3291" s="128"/>
      <c r="O3291" s="129"/>
    </row>
    <row r="3292" spans="13:15" x14ac:dyDescent="0.25">
      <c r="M3292" s="112"/>
      <c r="N3292" s="128"/>
      <c r="O3292" s="129"/>
    </row>
    <row r="3293" spans="13:15" x14ac:dyDescent="0.25">
      <c r="M3293" s="112"/>
      <c r="N3293" s="128"/>
      <c r="O3293" s="129"/>
    </row>
    <row r="3294" spans="13:15" x14ac:dyDescent="0.25">
      <c r="M3294" s="112"/>
      <c r="N3294" s="128"/>
      <c r="O3294" s="129"/>
    </row>
    <row r="3295" spans="13:15" x14ac:dyDescent="0.25">
      <c r="M3295" s="112"/>
      <c r="N3295" s="128"/>
      <c r="O3295" s="129"/>
    </row>
    <row r="3296" spans="13:15" x14ac:dyDescent="0.25">
      <c r="M3296" s="112"/>
      <c r="N3296" s="128"/>
      <c r="O3296" s="129"/>
    </row>
    <row r="3297" spans="13:15" x14ac:dyDescent="0.25">
      <c r="M3297" s="112"/>
      <c r="N3297" s="128"/>
      <c r="O3297" s="129"/>
    </row>
    <row r="3298" spans="13:15" x14ac:dyDescent="0.25">
      <c r="M3298" s="112"/>
      <c r="N3298" s="128"/>
      <c r="O3298" s="129"/>
    </row>
    <row r="3299" spans="13:15" x14ac:dyDescent="0.25">
      <c r="M3299" s="112"/>
      <c r="N3299" s="128"/>
      <c r="O3299" s="129"/>
    </row>
    <row r="3300" spans="13:15" x14ac:dyDescent="0.25">
      <c r="M3300" s="112"/>
      <c r="N3300" s="128"/>
      <c r="O3300" s="129"/>
    </row>
    <row r="3301" spans="13:15" x14ac:dyDescent="0.25">
      <c r="M3301" s="112"/>
      <c r="N3301" s="128"/>
      <c r="O3301" s="129"/>
    </row>
    <row r="3302" spans="13:15" x14ac:dyDescent="0.25">
      <c r="M3302" s="112"/>
      <c r="N3302" s="128"/>
      <c r="O3302" s="129"/>
    </row>
    <row r="3303" spans="13:15" x14ac:dyDescent="0.25">
      <c r="M3303" s="112"/>
      <c r="N3303" s="128"/>
      <c r="O3303" s="129"/>
    </row>
    <row r="3304" spans="13:15" x14ac:dyDescent="0.25">
      <c r="M3304" s="112"/>
      <c r="N3304" s="128"/>
      <c r="O3304" s="129"/>
    </row>
    <row r="3305" spans="13:15" x14ac:dyDescent="0.25">
      <c r="M3305" s="112"/>
      <c r="N3305" s="128"/>
      <c r="O3305" s="129"/>
    </row>
    <row r="3306" spans="13:15" x14ac:dyDescent="0.25">
      <c r="M3306" s="112"/>
      <c r="N3306" s="128"/>
      <c r="O3306" s="129"/>
    </row>
    <row r="3307" spans="13:15" x14ac:dyDescent="0.25">
      <c r="M3307" s="112"/>
      <c r="N3307" s="128"/>
      <c r="O3307" s="129"/>
    </row>
    <row r="3308" spans="13:15" x14ac:dyDescent="0.25">
      <c r="M3308" s="112"/>
      <c r="N3308" s="128"/>
      <c r="O3308" s="129"/>
    </row>
    <row r="3309" spans="13:15" x14ac:dyDescent="0.25">
      <c r="M3309" s="112"/>
      <c r="N3309" s="128"/>
      <c r="O3309" s="129"/>
    </row>
    <row r="3310" spans="13:15" x14ac:dyDescent="0.25">
      <c r="M3310" s="112"/>
      <c r="N3310" s="128"/>
      <c r="O3310" s="129"/>
    </row>
    <row r="3311" spans="13:15" x14ac:dyDescent="0.25">
      <c r="M3311" s="112"/>
      <c r="N3311" s="128"/>
      <c r="O3311" s="129"/>
    </row>
    <row r="3312" spans="13:15" x14ac:dyDescent="0.25">
      <c r="M3312" s="112"/>
      <c r="N3312" s="128"/>
      <c r="O3312" s="129"/>
    </row>
    <row r="3313" spans="13:15" x14ac:dyDescent="0.25">
      <c r="M3313" s="112"/>
      <c r="N3313" s="128"/>
      <c r="O3313" s="129"/>
    </row>
    <row r="3314" spans="13:15" x14ac:dyDescent="0.25">
      <c r="M3314" s="112"/>
      <c r="N3314" s="128"/>
      <c r="O3314" s="129"/>
    </row>
    <row r="3315" spans="13:15" x14ac:dyDescent="0.25">
      <c r="M3315" s="112"/>
      <c r="N3315" s="128"/>
      <c r="O3315" s="129"/>
    </row>
    <row r="3316" spans="13:15" x14ac:dyDescent="0.25">
      <c r="M3316" s="112"/>
      <c r="N3316" s="128"/>
      <c r="O3316" s="129"/>
    </row>
    <row r="3317" spans="13:15" x14ac:dyDescent="0.25">
      <c r="M3317" s="112"/>
      <c r="N3317" s="128"/>
      <c r="O3317" s="129"/>
    </row>
    <row r="3318" spans="13:15" x14ac:dyDescent="0.25">
      <c r="M3318" s="112"/>
      <c r="N3318" s="128"/>
      <c r="O3318" s="129"/>
    </row>
    <row r="3319" spans="13:15" x14ac:dyDescent="0.25">
      <c r="M3319" s="112"/>
      <c r="N3319" s="128"/>
      <c r="O3319" s="129"/>
    </row>
    <row r="3320" spans="13:15" x14ac:dyDescent="0.25">
      <c r="M3320" s="112"/>
      <c r="N3320" s="128"/>
      <c r="O3320" s="129"/>
    </row>
    <row r="3321" spans="13:15" x14ac:dyDescent="0.25">
      <c r="M3321" s="112"/>
      <c r="N3321" s="128"/>
      <c r="O3321" s="129"/>
    </row>
    <row r="3322" spans="13:15" x14ac:dyDescent="0.25">
      <c r="M3322" s="112"/>
      <c r="N3322" s="128"/>
      <c r="O3322" s="129"/>
    </row>
    <row r="3323" spans="13:15" x14ac:dyDescent="0.25">
      <c r="M3323" s="112"/>
      <c r="N3323" s="128"/>
      <c r="O3323" s="129"/>
    </row>
    <row r="3324" spans="13:15" x14ac:dyDescent="0.25">
      <c r="M3324" s="112"/>
      <c r="N3324" s="128"/>
      <c r="O3324" s="129"/>
    </row>
    <row r="3325" spans="13:15" x14ac:dyDescent="0.25">
      <c r="M3325" s="112"/>
      <c r="N3325" s="128"/>
      <c r="O3325" s="129"/>
    </row>
    <row r="3326" spans="13:15" x14ac:dyDescent="0.25">
      <c r="M3326" s="112"/>
      <c r="N3326" s="128"/>
      <c r="O3326" s="129"/>
    </row>
    <row r="3327" spans="13:15" x14ac:dyDescent="0.25">
      <c r="M3327" s="112"/>
      <c r="N3327" s="128"/>
      <c r="O3327" s="129"/>
    </row>
    <row r="3328" spans="13:15" x14ac:dyDescent="0.25">
      <c r="M3328" s="112"/>
      <c r="N3328" s="128"/>
      <c r="O3328" s="129"/>
    </row>
    <row r="3329" spans="13:15" x14ac:dyDescent="0.25">
      <c r="M3329" s="112"/>
      <c r="N3329" s="128"/>
      <c r="O3329" s="129"/>
    </row>
    <row r="3330" spans="13:15" x14ac:dyDescent="0.25">
      <c r="M3330" s="112"/>
      <c r="N3330" s="128"/>
      <c r="O3330" s="129"/>
    </row>
    <row r="3331" spans="13:15" x14ac:dyDescent="0.25">
      <c r="M3331" s="112"/>
      <c r="N3331" s="128"/>
      <c r="O3331" s="129"/>
    </row>
    <row r="3332" spans="13:15" x14ac:dyDescent="0.25">
      <c r="M3332" s="112"/>
      <c r="N3332" s="128"/>
      <c r="O3332" s="129"/>
    </row>
    <row r="3333" spans="13:15" x14ac:dyDescent="0.25">
      <c r="M3333" s="112"/>
      <c r="N3333" s="128"/>
      <c r="O3333" s="129"/>
    </row>
    <row r="3334" spans="13:15" x14ac:dyDescent="0.25">
      <c r="M3334" s="112"/>
      <c r="N3334" s="128"/>
      <c r="O3334" s="129"/>
    </row>
    <row r="3335" spans="13:15" x14ac:dyDescent="0.25">
      <c r="M3335" s="112"/>
      <c r="N3335" s="128"/>
      <c r="O3335" s="129"/>
    </row>
    <row r="3336" spans="13:15" x14ac:dyDescent="0.25">
      <c r="M3336" s="112"/>
      <c r="N3336" s="128"/>
      <c r="O3336" s="129"/>
    </row>
    <row r="3337" spans="13:15" x14ac:dyDescent="0.25">
      <c r="M3337" s="112"/>
      <c r="N3337" s="128"/>
      <c r="O3337" s="129"/>
    </row>
    <row r="3338" spans="13:15" x14ac:dyDescent="0.25">
      <c r="M3338" s="112"/>
      <c r="N3338" s="128"/>
      <c r="O3338" s="129"/>
    </row>
    <row r="3339" spans="13:15" x14ac:dyDescent="0.25">
      <c r="M3339" s="112"/>
      <c r="N3339" s="128"/>
      <c r="O3339" s="129"/>
    </row>
    <row r="3340" spans="13:15" x14ac:dyDescent="0.25">
      <c r="M3340" s="112"/>
      <c r="N3340" s="128"/>
      <c r="O3340" s="129"/>
    </row>
    <row r="3341" spans="13:15" x14ac:dyDescent="0.25">
      <c r="M3341" s="112"/>
      <c r="N3341" s="128"/>
      <c r="O3341" s="129"/>
    </row>
    <row r="3342" spans="13:15" x14ac:dyDescent="0.25">
      <c r="M3342" s="112"/>
      <c r="N3342" s="128"/>
      <c r="O3342" s="129"/>
    </row>
    <row r="3343" spans="13:15" x14ac:dyDescent="0.25">
      <c r="M3343" s="112"/>
      <c r="N3343" s="128"/>
      <c r="O3343" s="129"/>
    </row>
    <row r="3344" spans="13:15" x14ac:dyDescent="0.25">
      <c r="M3344" s="112"/>
      <c r="N3344" s="128"/>
      <c r="O3344" s="129"/>
    </row>
    <row r="3345" spans="13:15" x14ac:dyDescent="0.25">
      <c r="M3345" s="112"/>
      <c r="N3345" s="128"/>
      <c r="O3345" s="129"/>
    </row>
    <row r="3346" spans="13:15" x14ac:dyDescent="0.25">
      <c r="M3346" s="112"/>
      <c r="N3346" s="128"/>
      <c r="O3346" s="129"/>
    </row>
    <row r="3347" spans="13:15" x14ac:dyDescent="0.25">
      <c r="M3347" s="112"/>
      <c r="N3347" s="128"/>
      <c r="O3347" s="129"/>
    </row>
    <row r="3348" spans="13:15" x14ac:dyDescent="0.25">
      <c r="M3348" s="112"/>
      <c r="N3348" s="128"/>
      <c r="O3348" s="129"/>
    </row>
    <row r="3349" spans="13:15" x14ac:dyDescent="0.25">
      <c r="M3349" s="112"/>
      <c r="N3349" s="128"/>
      <c r="O3349" s="129"/>
    </row>
    <row r="3350" spans="13:15" x14ac:dyDescent="0.25">
      <c r="M3350" s="112"/>
      <c r="N3350" s="128"/>
      <c r="O3350" s="129"/>
    </row>
    <row r="3351" spans="13:15" x14ac:dyDescent="0.25">
      <c r="M3351" s="112"/>
      <c r="N3351" s="128"/>
      <c r="O3351" s="129"/>
    </row>
    <row r="3352" spans="13:15" x14ac:dyDescent="0.25">
      <c r="M3352" s="112"/>
      <c r="N3352" s="128"/>
      <c r="O3352" s="129"/>
    </row>
    <row r="3353" spans="13:15" x14ac:dyDescent="0.25">
      <c r="M3353" s="112"/>
      <c r="N3353" s="128"/>
      <c r="O3353" s="129"/>
    </row>
    <row r="3354" spans="13:15" x14ac:dyDescent="0.25">
      <c r="M3354" s="112"/>
      <c r="N3354" s="128"/>
      <c r="O3354" s="129"/>
    </row>
    <row r="3355" spans="13:15" x14ac:dyDescent="0.25">
      <c r="M3355" s="112"/>
      <c r="N3355" s="128"/>
      <c r="O3355" s="129"/>
    </row>
    <row r="3356" spans="13:15" x14ac:dyDescent="0.25">
      <c r="M3356" s="112"/>
      <c r="N3356" s="128"/>
      <c r="O3356" s="129"/>
    </row>
    <row r="3357" spans="13:15" x14ac:dyDescent="0.25">
      <c r="M3357" s="112"/>
      <c r="N3357" s="128"/>
      <c r="O3357" s="129"/>
    </row>
    <row r="3358" spans="13:15" x14ac:dyDescent="0.25">
      <c r="M3358" s="112"/>
      <c r="N3358" s="128"/>
      <c r="O3358" s="129"/>
    </row>
    <row r="3359" spans="13:15" x14ac:dyDescent="0.25">
      <c r="M3359" s="112"/>
      <c r="N3359" s="128"/>
      <c r="O3359" s="129"/>
    </row>
    <row r="3360" spans="13:15" x14ac:dyDescent="0.25">
      <c r="M3360" s="112"/>
      <c r="N3360" s="128"/>
      <c r="O3360" s="129"/>
    </row>
    <row r="3361" spans="13:15" x14ac:dyDescent="0.25">
      <c r="M3361" s="112"/>
      <c r="N3361" s="128"/>
      <c r="O3361" s="129"/>
    </row>
    <row r="3362" spans="13:15" x14ac:dyDescent="0.25">
      <c r="M3362" s="112"/>
      <c r="N3362" s="128"/>
      <c r="O3362" s="129"/>
    </row>
    <row r="3363" spans="13:15" x14ac:dyDescent="0.25">
      <c r="M3363" s="112"/>
      <c r="N3363" s="128"/>
      <c r="O3363" s="129"/>
    </row>
    <row r="3364" spans="13:15" x14ac:dyDescent="0.25">
      <c r="M3364" s="112"/>
      <c r="N3364" s="128"/>
      <c r="O3364" s="129"/>
    </row>
    <row r="3365" spans="13:15" x14ac:dyDescent="0.25">
      <c r="M3365" s="112"/>
      <c r="N3365" s="128"/>
      <c r="O3365" s="129"/>
    </row>
    <row r="3366" spans="13:15" x14ac:dyDescent="0.25">
      <c r="M3366" s="112"/>
      <c r="N3366" s="128"/>
      <c r="O3366" s="129"/>
    </row>
    <row r="3367" spans="13:15" x14ac:dyDescent="0.25">
      <c r="M3367" s="112"/>
      <c r="N3367" s="128"/>
      <c r="O3367" s="129"/>
    </row>
    <row r="3368" spans="13:15" x14ac:dyDescent="0.25">
      <c r="M3368" s="112"/>
      <c r="N3368" s="128"/>
      <c r="O3368" s="129"/>
    </row>
    <row r="3369" spans="13:15" x14ac:dyDescent="0.25">
      <c r="M3369" s="112"/>
      <c r="N3369" s="128"/>
      <c r="O3369" s="129"/>
    </row>
    <row r="3370" spans="13:15" x14ac:dyDescent="0.25">
      <c r="M3370" s="112"/>
      <c r="N3370" s="128"/>
      <c r="O3370" s="129"/>
    </row>
    <row r="3371" spans="13:15" x14ac:dyDescent="0.25">
      <c r="M3371" s="112"/>
      <c r="N3371" s="128"/>
      <c r="O3371" s="129"/>
    </row>
    <row r="3372" spans="13:15" x14ac:dyDescent="0.25">
      <c r="M3372" s="112"/>
      <c r="N3372" s="128"/>
      <c r="O3372" s="129"/>
    </row>
    <row r="3373" spans="13:15" x14ac:dyDescent="0.25">
      <c r="M3373" s="112"/>
      <c r="N3373" s="128"/>
      <c r="O3373" s="129"/>
    </row>
    <row r="3374" spans="13:15" x14ac:dyDescent="0.25">
      <c r="M3374" s="112"/>
      <c r="N3374" s="128"/>
      <c r="O3374" s="129"/>
    </row>
    <row r="3375" spans="13:15" x14ac:dyDescent="0.25">
      <c r="M3375" s="112"/>
      <c r="N3375" s="128"/>
      <c r="O3375" s="129"/>
    </row>
    <row r="3376" spans="13:15" x14ac:dyDescent="0.25">
      <c r="M3376" s="112"/>
      <c r="N3376" s="128"/>
      <c r="O3376" s="129"/>
    </row>
    <row r="3377" spans="13:15" x14ac:dyDescent="0.25">
      <c r="M3377" s="112"/>
      <c r="N3377" s="128"/>
      <c r="O3377" s="129"/>
    </row>
    <row r="3378" spans="13:15" x14ac:dyDescent="0.25">
      <c r="M3378" s="112"/>
      <c r="N3378" s="128"/>
      <c r="O3378" s="129"/>
    </row>
    <row r="3379" spans="13:15" x14ac:dyDescent="0.25">
      <c r="M3379" s="112"/>
      <c r="N3379" s="128"/>
      <c r="O3379" s="129"/>
    </row>
    <row r="3380" spans="13:15" x14ac:dyDescent="0.25">
      <c r="M3380" s="112"/>
      <c r="N3380" s="128"/>
      <c r="O3380" s="129"/>
    </row>
    <row r="3381" spans="13:15" x14ac:dyDescent="0.25">
      <c r="M3381" s="112"/>
      <c r="N3381" s="128"/>
      <c r="O3381" s="129"/>
    </row>
    <row r="3382" spans="13:15" x14ac:dyDescent="0.25">
      <c r="M3382" s="112"/>
      <c r="N3382" s="128"/>
      <c r="O3382" s="129"/>
    </row>
    <row r="3383" spans="13:15" x14ac:dyDescent="0.25">
      <c r="M3383" s="112"/>
      <c r="N3383" s="128"/>
      <c r="O3383" s="129"/>
    </row>
    <row r="3384" spans="13:15" x14ac:dyDescent="0.25">
      <c r="M3384" s="112"/>
      <c r="N3384" s="128"/>
      <c r="O3384" s="129"/>
    </row>
    <row r="3385" spans="13:15" x14ac:dyDescent="0.25">
      <c r="M3385" s="112"/>
      <c r="N3385" s="128"/>
      <c r="O3385" s="129"/>
    </row>
    <row r="3386" spans="13:15" x14ac:dyDescent="0.25">
      <c r="M3386" s="112"/>
      <c r="N3386" s="128"/>
      <c r="O3386" s="129"/>
    </row>
    <row r="3387" spans="13:15" x14ac:dyDescent="0.25">
      <c r="M3387" s="112"/>
      <c r="N3387" s="128"/>
      <c r="O3387" s="129"/>
    </row>
    <row r="3388" spans="13:15" x14ac:dyDescent="0.25">
      <c r="M3388" s="112"/>
      <c r="N3388" s="128"/>
      <c r="O3388" s="129"/>
    </row>
    <row r="3389" spans="13:15" x14ac:dyDescent="0.25">
      <c r="M3389" s="112"/>
      <c r="N3389" s="128"/>
      <c r="O3389" s="129"/>
    </row>
    <row r="3390" spans="13:15" x14ac:dyDescent="0.25">
      <c r="M3390" s="112"/>
      <c r="N3390" s="128"/>
      <c r="O3390" s="129"/>
    </row>
    <row r="3391" spans="13:15" x14ac:dyDescent="0.25">
      <c r="M3391" s="112"/>
      <c r="N3391" s="128"/>
      <c r="O3391" s="129"/>
    </row>
    <row r="3392" spans="13:15" x14ac:dyDescent="0.25">
      <c r="M3392" s="112"/>
      <c r="N3392" s="128"/>
      <c r="O3392" s="129"/>
    </row>
    <row r="3393" spans="13:15" x14ac:dyDescent="0.25">
      <c r="M3393" s="112"/>
      <c r="N3393" s="128"/>
      <c r="O3393" s="129"/>
    </row>
    <row r="3394" spans="13:15" x14ac:dyDescent="0.25">
      <c r="M3394" s="112"/>
      <c r="N3394" s="128"/>
      <c r="O3394" s="129"/>
    </row>
    <row r="3395" spans="13:15" x14ac:dyDescent="0.25">
      <c r="M3395" s="112"/>
      <c r="N3395" s="128"/>
      <c r="O3395" s="129"/>
    </row>
    <row r="3396" spans="13:15" x14ac:dyDescent="0.25">
      <c r="M3396" s="112"/>
      <c r="N3396" s="128"/>
      <c r="O3396" s="129"/>
    </row>
    <row r="3397" spans="13:15" x14ac:dyDescent="0.25">
      <c r="M3397" s="112"/>
      <c r="N3397" s="128"/>
      <c r="O3397" s="129"/>
    </row>
    <row r="3398" spans="13:15" x14ac:dyDescent="0.25">
      <c r="M3398" s="112"/>
      <c r="N3398" s="128"/>
      <c r="O3398" s="129"/>
    </row>
    <row r="3399" spans="13:15" x14ac:dyDescent="0.25">
      <c r="M3399" s="112"/>
      <c r="N3399" s="128"/>
      <c r="O3399" s="129"/>
    </row>
    <row r="3400" spans="13:15" x14ac:dyDescent="0.25">
      <c r="M3400" s="112"/>
      <c r="N3400" s="128"/>
      <c r="O3400" s="129"/>
    </row>
    <row r="3401" spans="13:15" x14ac:dyDescent="0.25">
      <c r="M3401" s="112"/>
      <c r="N3401" s="128"/>
      <c r="O3401" s="129"/>
    </row>
    <row r="3402" spans="13:15" x14ac:dyDescent="0.25">
      <c r="M3402" s="112"/>
      <c r="N3402" s="128"/>
      <c r="O3402" s="129"/>
    </row>
    <row r="3403" spans="13:15" x14ac:dyDescent="0.25">
      <c r="M3403" s="112"/>
      <c r="N3403" s="128"/>
      <c r="O3403" s="129"/>
    </row>
    <row r="3404" spans="13:15" x14ac:dyDescent="0.25">
      <c r="M3404" s="112"/>
      <c r="N3404" s="128"/>
      <c r="O3404" s="129"/>
    </row>
    <row r="3405" spans="13:15" x14ac:dyDescent="0.25">
      <c r="M3405" s="112"/>
      <c r="N3405" s="128"/>
      <c r="O3405" s="129"/>
    </row>
    <row r="3406" spans="13:15" x14ac:dyDescent="0.25">
      <c r="M3406" s="112"/>
      <c r="N3406" s="128"/>
      <c r="O3406" s="129"/>
    </row>
    <row r="3407" spans="13:15" x14ac:dyDescent="0.25">
      <c r="M3407" s="112"/>
      <c r="N3407" s="128"/>
      <c r="O3407" s="129"/>
    </row>
    <row r="3408" spans="13:15" x14ac:dyDescent="0.25">
      <c r="M3408" s="112"/>
      <c r="N3408" s="128"/>
      <c r="O3408" s="129"/>
    </row>
    <row r="3409" spans="13:15" x14ac:dyDescent="0.25">
      <c r="M3409" s="112"/>
      <c r="N3409" s="128"/>
      <c r="O3409" s="129"/>
    </row>
    <row r="3410" spans="13:15" x14ac:dyDescent="0.25">
      <c r="M3410" s="112"/>
      <c r="N3410" s="128"/>
      <c r="O3410" s="129"/>
    </row>
    <row r="3411" spans="13:15" x14ac:dyDescent="0.25">
      <c r="M3411" s="112"/>
      <c r="N3411" s="128"/>
      <c r="O3411" s="129"/>
    </row>
    <row r="3412" spans="13:15" x14ac:dyDescent="0.25">
      <c r="M3412" s="112"/>
      <c r="N3412" s="128"/>
      <c r="O3412" s="129"/>
    </row>
    <row r="3413" spans="13:15" x14ac:dyDescent="0.25">
      <c r="M3413" s="112"/>
      <c r="N3413" s="128"/>
      <c r="O3413" s="129"/>
    </row>
    <row r="3414" spans="13:15" x14ac:dyDescent="0.25">
      <c r="M3414" s="112"/>
      <c r="N3414" s="128"/>
      <c r="O3414" s="129"/>
    </row>
    <row r="3415" spans="13:15" x14ac:dyDescent="0.25">
      <c r="M3415" s="112"/>
      <c r="N3415" s="128"/>
      <c r="O3415" s="129"/>
    </row>
    <row r="3416" spans="13:15" x14ac:dyDescent="0.25">
      <c r="M3416" s="112"/>
      <c r="N3416" s="128"/>
      <c r="O3416" s="129"/>
    </row>
    <row r="3417" spans="13:15" x14ac:dyDescent="0.25">
      <c r="M3417" s="112"/>
      <c r="N3417" s="128"/>
      <c r="O3417" s="129"/>
    </row>
    <row r="3418" spans="13:15" x14ac:dyDescent="0.25">
      <c r="M3418" s="112"/>
      <c r="N3418" s="128"/>
      <c r="O3418" s="129"/>
    </row>
    <row r="3419" spans="13:15" x14ac:dyDescent="0.25">
      <c r="M3419" s="112"/>
      <c r="N3419" s="128"/>
      <c r="O3419" s="129"/>
    </row>
    <row r="3420" spans="13:15" x14ac:dyDescent="0.25">
      <c r="M3420" s="112"/>
      <c r="N3420" s="128"/>
      <c r="O3420" s="129"/>
    </row>
    <row r="3421" spans="13:15" x14ac:dyDescent="0.25">
      <c r="M3421" s="112"/>
      <c r="N3421" s="128"/>
      <c r="O3421" s="129"/>
    </row>
    <row r="3422" spans="13:15" x14ac:dyDescent="0.25">
      <c r="M3422" s="112"/>
      <c r="N3422" s="128"/>
      <c r="O3422" s="129"/>
    </row>
    <row r="3423" spans="13:15" x14ac:dyDescent="0.25">
      <c r="M3423" s="112"/>
      <c r="N3423" s="128"/>
      <c r="O3423" s="129"/>
    </row>
    <row r="3424" spans="13:15" x14ac:dyDescent="0.25">
      <c r="M3424" s="112"/>
      <c r="N3424" s="128"/>
      <c r="O3424" s="129"/>
    </row>
    <row r="3425" spans="13:15" x14ac:dyDescent="0.25">
      <c r="M3425" s="112"/>
      <c r="N3425" s="128"/>
      <c r="O3425" s="129"/>
    </row>
    <row r="3426" spans="13:15" x14ac:dyDescent="0.25">
      <c r="M3426" s="112"/>
      <c r="N3426" s="128"/>
      <c r="O3426" s="129"/>
    </row>
    <row r="3427" spans="13:15" x14ac:dyDescent="0.25">
      <c r="M3427" s="112"/>
      <c r="N3427" s="128"/>
      <c r="O3427" s="129"/>
    </row>
    <row r="3428" spans="13:15" x14ac:dyDescent="0.25">
      <c r="M3428" s="112"/>
      <c r="N3428" s="128"/>
      <c r="O3428" s="129"/>
    </row>
    <row r="3429" spans="13:15" x14ac:dyDescent="0.25">
      <c r="M3429" s="112"/>
      <c r="N3429" s="128"/>
      <c r="O3429" s="129"/>
    </row>
    <row r="3430" spans="13:15" x14ac:dyDescent="0.25">
      <c r="M3430" s="112"/>
      <c r="N3430" s="128"/>
      <c r="O3430" s="129"/>
    </row>
    <row r="3431" spans="13:15" x14ac:dyDescent="0.25">
      <c r="M3431" s="112"/>
      <c r="N3431" s="128"/>
      <c r="O3431" s="129"/>
    </row>
    <row r="3432" spans="13:15" x14ac:dyDescent="0.25">
      <c r="M3432" s="112"/>
      <c r="N3432" s="128"/>
      <c r="O3432" s="129"/>
    </row>
    <row r="3433" spans="13:15" x14ac:dyDescent="0.25">
      <c r="M3433" s="112"/>
      <c r="N3433" s="128"/>
      <c r="O3433" s="129"/>
    </row>
    <row r="3434" spans="13:15" x14ac:dyDescent="0.25">
      <c r="M3434" s="112"/>
      <c r="N3434" s="128"/>
      <c r="O3434" s="129"/>
    </row>
    <row r="3435" spans="13:15" x14ac:dyDescent="0.25">
      <c r="M3435" s="112"/>
      <c r="N3435" s="128"/>
      <c r="O3435" s="129"/>
    </row>
    <row r="3436" spans="13:15" x14ac:dyDescent="0.25">
      <c r="M3436" s="112"/>
      <c r="N3436" s="128"/>
      <c r="O3436" s="129"/>
    </row>
    <row r="3437" spans="13:15" x14ac:dyDescent="0.25">
      <c r="M3437" s="112"/>
      <c r="N3437" s="128"/>
      <c r="O3437" s="129"/>
    </row>
    <row r="3438" spans="13:15" x14ac:dyDescent="0.25">
      <c r="M3438" s="112"/>
      <c r="N3438" s="128"/>
      <c r="O3438" s="129"/>
    </row>
    <row r="3439" spans="13:15" x14ac:dyDescent="0.25">
      <c r="M3439" s="112"/>
      <c r="N3439" s="128"/>
      <c r="O3439" s="129"/>
    </row>
    <row r="3440" spans="13:15" x14ac:dyDescent="0.25">
      <c r="M3440" s="112"/>
      <c r="N3440" s="128"/>
      <c r="O3440" s="129"/>
    </row>
    <row r="3441" spans="13:15" x14ac:dyDescent="0.25">
      <c r="M3441" s="112"/>
      <c r="N3441" s="128"/>
      <c r="O3441" s="129"/>
    </row>
    <row r="3442" spans="13:15" x14ac:dyDescent="0.25">
      <c r="M3442" s="112"/>
      <c r="N3442" s="128"/>
      <c r="O3442" s="129"/>
    </row>
    <row r="3443" spans="13:15" x14ac:dyDescent="0.25">
      <c r="M3443" s="112"/>
      <c r="N3443" s="128"/>
      <c r="O3443" s="129"/>
    </row>
    <row r="3444" spans="13:15" x14ac:dyDescent="0.25">
      <c r="M3444" s="112"/>
      <c r="N3444" s="128"/>
      <c r="O3444" s="129"/>
    </row>
    <row r="3445" spans="13:15" x14ac:dyDescent="0.25">
      <c r="M3445" s="112"/>
      <c r="N3445" s="128"/>
      <c r="O3445" s="129"/>
    </row>
    <row r="3446" spans="13:15" x14ac:dyDescent="0.25">
      <c r="M3446" s="112"/>
      <c r="N3446" s="128"/>
      <c r="O3446" s="129"/>
    </row>
    <row r="3447" spans="13:15" x14ac:dyDescent="0.25">
      <c r="M3447" s="112"/>
      <c r="N3447" s="128"/>
      <c r="O3447" s="129"/>
    </row>
    <row r="3448" spans="13:15" x14ac:dyDescent="0.25">
      <c r="M3448" s="112"/>
      <c r="N3448" s="128"/>
      <c r="O3448" s="129"/>
    </row>
    <row r="3449" spans="13:15" x14ac:dyDescent="0.25">
      <c r="M3449" s="112"/>
      <c r="N3449" s="128"/>
      <c r="O3449" s="129"/>
    </row>
    <row r="3450" spans="13:15" x14ac:dyDescent="0.25">
      <c r="M3450" s="112"/>
      <c r="N3450" s="128"/>
      <c r="O3450" s="129"/>
    </row>
    <row r="3451" spans="13:15" x14ac:dyDescent="0.25">
      <c r="M3451" s="112"/>
      <c r="N3451" s="128"/>
      <c r="O3451" s="129"/>
    </row>
    <row r="3452" spans="13:15" x14ac:dyDescent="0.25">
      <c r="M3452" s="112"/>
      <c r="N3452" s="128"/>
      <c r="O3452" s="129"/>
    </row>
    <row r="3453" spans="13:15" x14ac:dyDescent="0.25">
      <c r="M3453" s="112"/>
      <c r="N3453" s="128"/>
      <c r="O3453" s="129"/>
    </row>
    <row r="3454" spans="13:15" x14ac:dyDescent="0.25">
      <c r="M3454" s="112"/>
      <c r="N3454" s="128"/>
      <c r="O3454" s="129"/>
    </row>
    <row r="3455" spans="13:15" x14ac:dyDescent="0.25">
      <c r="M3455" s="112"/>
      <c r="N3455" s="128"/>
      <c r="O3455" s="129"/>
    </row>
    <row r="3456" spans="13:15" x14ac:dyDescent="0.25">
      <c r="M3456" s="112"/>
      <c r="N3456" s="128"/>
      <c r="O3456" s="129"/>
    </row>
    <row r="3457" spans="13:15" x14ac:dyDescent="0.25">
      <c r="M3457" s="112"/>
      <c r="N3457" s="128"/>
      <c r="O3457" s="129"/>
    </row>
    <row r="3458" spans="13:15" x14ac:dyDescent="0.25">
      <c r="M3458" s="112"/>
      <c r="N3458" s="128"/>
      <c r="O3458" s="129"/>
    </row>
    <row r="3459" spans="13:15" x14ac:dyDescent="0.25">
      <c r="M3459" s="112"/>
      <c r="N3459" s="128"/>
      <c r="O3459" s="129"/>
    </row>
    <row r="3460" spans="13:15" x14ac:dyDescent="0.25">
      <c r="M3460" s="112"/>
      <c r="N3460" s="128"/>
      <c r="O3460" s="129"/>
    </row>
    <row r="3461" spans="13:15" x14ac:dyDescent="0.25">
      <c r="M3461" s="112"/>
      <c r="N3461" s="128"/>
      <c r="O3461" s="129"/>
    </row>
    <row r="3462" spans="13:15" x14ac:dyDescent="0.25">
      <c r="M3462" s="112"/>
      <c r="N3462" s="128"/>
      <c r="O3462" s="129"/>
    </row>
    <row r="3463" spans="13:15" x14ac:dyDescent="0.25">
      <c r="M3463" s="112"/>
      <c r="N3463" s="128"/>
      <c r="O3463" s="129"/>
    </row>
    <row r="3464" spans="13:15" x14ac:dyDescent="0.25">
      <c r="M3464" s="112"/>
      <c r="N3464" s="128"/>
      <c r="O3464" s="129"/>
    </row>
    <row r="3465" spans="13:15" x14ac:dyDescent="0.25">
      <c r="M3465" s="112"/>
      <c r="N3465" s="128"/>
      <c r="O3465" s="129"/>
    </row>
    <row r="3466" spans="13:15" x14ac:dyDescent="0.25">
      <c r="M3466" s="112"/>
      <c r="N3466" s="128"/>
      <c r="O3466" s="129"/>
    </row>
    <row r="3467" spans="13:15" x14ac:dyDescent="0.25">
      <c r="M3467" s="112"/>
      <c r="N3467" s="128"/>
      <c r="O3467" s="129"/>
    </row>
    <row r="3468" spans="13:15" x14ac:dyDescent="0.25">
      <c r="M3468" s="112"/>
      <c r="N3468" s="128"/>
      <c r="O3468" s="129"/>
    </row>
    <row r="3469" spans="13:15" x14ac:dyDescent="0.25">
      <c r="M3469" s="112"/>
      <c r="N3469" s="128"/>
      <c r="O3469" s="129"/>
    </row>
    <row r="3470" spans="13:15" x14ac:dyDescent="0.25">
      <c r="M3470" s="112"/>
      <c r="N3470" s="128"/>
      <c r="O3470" s="129"/>
    </row>
    <row r="3471" spans="13:15" x14ac:dyDescent="0.25">
      <c r="M3471" s="112"/>
      <c r="N3471" s="128"/>
      <c r="O3471" s="129"/>
    </row>
    <row r="3472" spans="13:15" x14ac:dyDescent="0.25">
      <c r="M3472" s="112"/>
      <c r="N3472" s="128"/>
      <c r="O3472" s="129"/>
    </row>
    <row r="3473" spans="13:15" x14ac:dyDescent="0.25">
      <c r="M3473" s="112"/>
      <c r="N3473" s="128"/>
      <c r="O3473" s="129"/>
    </row>
    <row r="3474" spans="13:15" x14ac:dyDescent="0.25">
      <c r="M3474" s="112"/>
      <c r="N3474" s="128"/>
      <c r="O3474" s="129"/>
    </row>
    <row r="3475" spans="13:15" x14ac:dyDescent="0.25">
      <c r="M3475" s="112"/>
      <c r="N3475" s="128"/>
      <c r="O3475" s="129"/>
    </row>
    <row r="3476" spans="13:15" x14ac:dyDescent="0.25">
      <c r="M3476" s="112"/>
      <c r="N3476" s="128"/>
      <c r="O3476" s="129"/>
    </row>
    <row r="3477" spans="13:15" x14ac:dyDescent="0.25">
      <c r="M3477" s="112"/>
      <c r="N3477" s="128"/>
      <c r="O3477" s="129"/>
    </row>
    <row r="3478" spans="13:15" x14ac:dyDescent="0.25">
      <c r="M3478" s="112"/>
      <c r="N3478" s="128"/>
      <c r="O3478" s="129"/>
    </row>
    <row r="3479" spans="13:15" x14ac:dyDescent="0.25">
      <c r="M3479" s="112"/>
      <c r="N3479" s="128"/>
      <c r="O3479" s="129"/>
    </row>
    <row r="3480" spans="13:15" x14ac:dyDescent="0.25">
      <c r="M3480" s="112"/>
      <c r="N3480" s="128"/>
      <c r="O3480" s="129"/>
    </row>
    <row r="3481" spans="13:15" x14ac:dyDescent="0.25">
      <c r="M3481" s="112"/>
      <c r="N3481" s="128"/>
      <c r="O3481" s="129"/>
    </row>
    <row r="3482" spans="13:15" x14ac:dyDescent="0.25">
      <c r="M3482" s="112"/>
      <c r="N3482" s="128"/>
      <c r="O3482" s="129"/>
    </row>
    <row r="3483" spans="13:15" x14ac:dyDescent="0.25">
      <c r="M3483" s="112"/>
      <c r="N3483" s="128"/>
      <c r="O3483" s="129"/>
    </row>
    <row r="3484" spans="13:15" x14ac:dyDescent="0.25">
      <c r="M3484" s="112"/>
      <c r="N3484" s="128"/>
      <c r="O3484" s="129"/>
    </row>
    <row r="3485" spans="13:15" x14ac:dyDescent="0.25">
      <c r="M3485" s="112"/>
      <c r="N3485" s="128"/>
      <c r="O3485" s="129"/>
    </row>
    <row r="3486" spans="13:15" x14ac:dyDescent="0.25">
      <c r="M3486" s="112"/>
      <c r="N3486" s="128"/>
      <c r="O3486" s="129"/>
    </row>
    <row r="3487" spans="13:15" x14ac:dyDescent="0.25">
      <c r="M3487" s="112"/>
      <c r="N3487" s="128"/>
      <c r="O3487" s="129"/>
    </row>
    <row r="3488" spans="13:15" x14ac:dyDescent="0.25">
      <c r="M3488" s="112"/>
      <c r="N3488" s="128"/>
      <c r="O3488" s="129"/>
    </row>
    <row r="3489" spans="13:15" x14ac:dyDescent="0.25">
      <c r="M3489" s="112"/>
      <c r="N3489" s="128"/>
      <c r="O3489" s="129"/>
    </row>
    <row r="3490" spans="13:15" x14ac:dyDescent="0.25">
      <c r="M3490" s="112"/>
      <c r="N3490" s="128"/>
      <c r="O3490" s="129"/>
    </row>
    <row r="3491" spans="13:15" x14ac:dyDescent="0.25">
      <c r="M3491" s="112"/>
      <c r="N3491" s="128"/>
      <c r="O3491" s="129"/>
    </row>
    <row r="3492" spans="13:15" x14ac:dyDescent="0.25">
      <c r="M3492" s="112"/>
      <c r="N3492" s="128"/>
      <c r="O3492" s="129"/>
    </row>
    <row r="3493" spans="13:15" x14ac:dyDescent="0.25">
      <c r="M3493" s="112"/>
      <c r="N3493" s="128"/>
      <c r="O3493" s="129"/>
    </row>
    <row r="3494" spans="13:15" x14ac:dyDescent="0.25">
      <c r="M3494" s="112"/>
      <c r="N3494" s="128"/>
      <c r="O3494" s="129"/>
    </row>
    <row r="3495" spans="13:15" x14ac:dyDescent="0.25">
      <c r="M3495" s="112"/>
      <c r="N3495" s="128"/>
      <c r="O3495" s="129"/>
    </row>
    <row r="3496" spans="13:15" x14ac:dyDescent="0.25">
      <c r="M3496" s="112"/>
      <c r="N3496" s="128"/>
      <c r="O3496" s="129"/>
    </row>
    <row r="3497" spans="13:15" x14ac:dyDescent="0.25">
      <c r="M3497" s="112"/>
      <c r="N3497" s="128"/>
      <c r="O3497" s="129"/>
    </row>
    <row r="3498" spans="13:15" x14ac:dyDescent="0.25">
      <c r="M3498" s="112"/>
      <c r="N3498" s="128"/>
      <c r="O3498" s="129"/>
    </row>
    <row r="3499" spans="13:15" x14ac:dyDescent="0.25">
      <c r="M3499" s="112"/>
      <c r="N3499" s="128"/>
      <c r="O3499" s="129"/>
    </row>
    <row r="3500" spans="13:15" x14ac:dyDescent="0.25">
      <c r="M3500" s="112"/>
      <c r="N3500" s="128"/>
      <c r="O3500" s="129"/>
    </row>
    <row r="3501" spans="13:15" x14ac:dyDescent="0.25">
      <c r="M3501" s="112"/>
      <c r="N3501" s="128"/>
      <c r="O3501" s="129"/>
    </row>
    <row r="3502" spans="13:15" x14ac:dyDescent="0.25">
      <c r="M3502" s="112"/>
      <c r="N3502" s="128"/>
      <c r="O3502" s="129"/>
    </row>
    <row r="3503" spans="13:15" x14ac:dyDescent="0.25">
      <c r="M3503" s="112"/>
      <c r="N3503" s="128"/>
      <c r="O3503" s="129"/>
    </row>
    <row r="3504" spans="13:15" x14ac:dyDescent="0.25">
      <c r="M3504" s="112"/>
      <c r="N3504" s="128"/>
      <c r="O3504" s="129"/>
    </row>
    <row r="3505" spans="13:15" x14ac:dyDescent="0.25">
      <c r="M3505" s="112"/>
      <c r="N3505" s="128"/>
      <c r="O3505" s="129"/>
    </row>
    <row r="3506" spans="13:15" x14ac:dyDescent="0.25">
      <c r="M3506" s="112"/>
      <c r="N3506" s="128"/>
      <c r="O3506" s="129"/>
    </row>
    <row r="3507" spans="13:15" x14ac:dyDescent="0.25">
      <c r="M3507" s="112"/>
      <c r="N3507" s="128"/>
      <c r="O3507" s="129"/>
    </row>
    <row r="3508" spans="13:15" x14ac:dyDescent="0.25">
      <c r="M3508" s="112"/>
      <c r="N3508" s="128"/>
      <c r="O3508" s="129"/>
    </row>
    <row r="3509" spans="13:15" x14ac:dyDescent="0.25">
      <c r="M3509" s="112"/>
      <c r="N3509" s="128"/>
      <c r="O3509" s="129"/>
    </row>
    <row r="3510" spans="13:15" x14ac:dyDescent="0.25">
      <c r="M3510" s="112"/>
      <c r="N3510" s="128"/>
      <c r="O3510" s="129"/>
    </row>
    <row r="3511" spans="13:15" x14ac:dyDescent="0.25">
      <c r="M3511" s="112"/>
      <c r="N3511" s="128"/>
      <c r="O3511" s="129"/>
    </row>
    <row r="3512" spans="13:15" x14ac:dyDescent="0.25">
      <c r="M3512" s="112"/>
      <c r="N3512" s="128"/>
      <c r="O3512" s="129"/>
    </row>
    <row r="3513" spans="13:15" x14ac:dyDescent="0.25">
      <c r="M3513" s="112"/>
      <c r="N3513" s="128"/>
      <c r="O3513" s="129"/>
    </row>
    <row r="3514" spans="13:15" x14ac:dyDescent="0.25">
      <c r="M3514" s="112"/>
      <c r="N3514" s="128"/>
      <c r="O3514" s="129"/>
    </row>
    <row r="3515" spans="13:15" x14ac:dyDescent="0.25">
      <c r="M3515" s="112"/>
      <c r="N3515" s="128"/>
      <c r="O3515" s="129"/>
    </row>
    <row r="3516" spans="13:15" x14ac:dyDescent="0.25">
      <c r="M3516" s="112"/>
      <c r="N3516" s="128"/>
      <c r="O3516" s="129"/>
    </row>
    <row r="3517" spans="13:15" x14ac:dyDescent="0.25">
      <c r="M3517" s="112"/>
      <c r="N3517" s="128"/>
      <c r="O3517" s="129"/>
    </row>
    <row r="3518" spans="13:15" x14ac:dyDescent="0.25">
      <c r="M3518" s="112"/>
      <c r="N3518" s="128"/>
      <c r="O3518" s="129"/>
    </row>
    <row r="3519" spans="13:15" x14ac:dyDescent="0.25">
      <c r="M3519" s="112"/>
      <c r="N3519" s="128"/>
      <c r="O3519" s="129"/>
    </row>
    <row r="3520" spans="13:15" x14ac:dyDescent="0.25">
      <c r="M3520" s="112"/>
      <c r="N3520" s="128"/>
      <c r="O3520" s="129"/>
    </row>
    <row r="3521" spans="13:15" x14ac:dyDescent="0.25">
      <c r="M3521" s="112"/>
      <c r="N3521" s="128"/>
      <c r="O3521" s="129"/>
    </row>
    <row r="3522" spans="13:15" x14ac:dyDescent="0.25">
      <c r="M3522" s="112"/>
      <c r="N3522" s="128"/>
      <c r="O3522" s="129"/>
    </row>
    <row r="3523" spans="13:15" x14ac:dyDescent="0.25">
      <c r="M3523" s="112"/>
      <c r="N3523" s="128"/>
      <c r="O3523" s="129"/>
    </row>
    <row r="3524" spans="13:15" x14ac:dyDescent="0.25">
      <c r="M3524" s="112"/>
      <c r="N3524" s="128"/>
      <c r="O3524" s="129"/>
    </row>
    <row r="3525" spans="13:15" x14ac:dyDescent="0.25">
      <c r="M3525" s="112"/>
      <c r="N3525" s="128"/>
      <c r="O3525" s="129"/>
    </row>
    <row r="3526" spans="13:15" x14ac:dyDescent="0.25">
      <c r="M3526" s="112"/>
      <c r="N3526" s="128"/>
      <c r="O3526" s="129"/>
    </row>
    <row r="3527" spans="13:15" x14ac:dyDescent="0.25">
      <c r="M3527" s="112"/>
      <c r="N3527" s="128"/>
      <c r="O3527" s="129"/>
    </row>
    <row r="3528" spans="13:15" x14ac:dyDescent="0.25">
      <c r="M3528" s="112"/>
      <c r="N3528" s="128"/>
      <c r="O3528" s="129"/>
    </row>
    <row r="3529" spans="13:15" x14ac:dyDescent="0.25">
      <c r="M3529" s="112"/>
      <c r="N3529" s="128"/>
      <c r="O3529" s="129"/>
    </row>
    <row r="3530" spans="13:15" x14ac:dyDescent="0.25">
      <c r="M3530" s="112"/>
      <c r="N3530" s="128"/>
      <c r="O3530" s="129"/>
    </row>
    <row r="3531" spans="13:15" x14ac:dyDescent="0.25">
      <c r="M3531" s="112"/>
      <c r="N3531" s="128"/>
      <c r="O3531" s="129"/>
    </row>
    <row r="3532" spans="13:15" x14ac:dyDescent="0.25">
      <c r="M3532" s="112"/>
      <c r="N3532" s="128"/>
      <c r="O3532" s="129"/>
    </row>
    <row r="3533" spans="13:15" x14ac:dyDescent="0.25">
      <c r="M3533" s="112"/>
      <c r="N3533" s="128"/>
      <c r="O3533" s="129"/>
    </row>
    <row r="3534" spans="13:15" x14ac:dyDescent="0.25">
      <c r="M3534" s="112"/>
      <c r="N3534" s="128"/>
      <c r="O3534" s="129"/>
    </row>
    <row r="3535" spans="13:15" x14ac:dyDescent="0.25">
      <c r="M3535" s="112"/>
      <c r="N3535" s="128"/>
      <c r="O3535" s="129"/>
    </row>
    <row r="3536" spans="13:15" x14ac:dyDescent="0.25">
      <c r="M3536" s="112"/>
      <c r="N3536" s="128"/>
      <c r="O3536" s="129"/>
    </row>
    <row r="3537" spans="13:15" x14ac:dyDescent="0.25">
      <c r="M3537" s="112"/>
      <c r="N3537" s="128"/>
      <c r="O3537" s="129"/>
    </row>
    <row r="3538" spans="13:15" x14ac:dyDescent="0.25">
      <c r="M3538" s="112"/>
      <c r="N3538" s="128"/>
      <c r="O3538" s="129"/>
    </row>
    <row r="3539" spans="13:15" x14ac:dyDescent="0.25">
      <c r="M3539" s="112"/>
      <c r="N3539" s="128"/>
      <c r="O3539" s="129"/>
    </row>
    <row r="3540" spans="13:15" x14ac:dyDescent="0.25">
      <c r="M3540" s="112"/>
      <c r="N3540" s="128"/>
      <c r="O3540" s="129"/>
    </row>
    <row r="3541" spans="13:15" x14ac:dyDescent="0.25">
      <c r="M3541" s="112"/>
      <c r="N3541" s="128"/>
      <c r="O3541" s="129"/>
    </row>
    <row r="3542" spans="13:15" x14ac:dyDescent="0.25">
      <c r="M3542" s="112"/>
      <c r="N3542" s="128"/>
      <c r="O3542" s="129"/>
    </row>
    <row r="3543" spans="13:15" x14ac:dyDescent="0.25">
      <c r="M3543" s="112"/>
      <c r="N3543" s="128"/>
      <c r="O3543" s="129"/>
    </row>
    <row r="3544" spans="13:15" x14ac:dyDescent="0.25">
      <c r="M3544" s="112"/>
      <c r="N3544" s="128"/>
      <c r="O3544" s="129"/>
    </row>
    <row r="3545" spans="13:15" x14ac:dyDescent="0.25">
      <c r="M3545" s="112"/>
      <c r="N3545" s="128"/>
      <c r="O3545" s="129"/>
    </row>
    <row r="3546" spans="13:15" x14ac:dyDescent="0.25">
      <c r="M3546" s="112"/>
      <c r="N3546" s="128"/>
      <c r="O3546" s="129"/>
    </row>
    <row r="3547" spans="13:15" x14ac:dyDescent="0.25">
      <c r="M3547" s="112"/>
      <c r="N3547" s="128"/>
      <c r="O3547" s="129"/>
    </row>
    <row r="3548" spans="13:15" x14ac:dyDescent="0.25">
      <c r="M3548" s="112"/>
      <c r="N3548" s="128"/>
      <c r="O3548" s="129"/>
    </row>
    <row r="3549" spans="13:15" x14ac:dyDescent="0.25">
      <c r="M3549" s="112"/>
      <c r="N3549" s="128"/>
      <c r="O3549" s="129"/>
    </row>
    <row r="3550" spans="13:15" x14ac:dyDescent="0.25">
      <c r="M3550" s="112"/>
      <c r="N3550" s="128"/>
      <c r="O3550" s="129"/>
    </row>
    <row r="3551" spans="13:15" x14ac:dyDescent="0.25">
      <c r="M3551" s="112"/>
      <c r="N3551" s="128"/>
      <c r="O3551" s="129"/>
    </row>
    <row r="3552" spans="13:15" x14ac:dyDescent="0.25">
      <c r="M3552" s="112"/>
      <c r="N3552" s="128"/>
      <c r="O3552" s="129"/>
    </row>
    <row r="3553" spans="13:15" x14ac:dyDescent="0.25">
      <c r="M3553" s="112"/>
      <c r="N3553" s="128"/>
      <c r="O3553" s="129"/>
    </row>
    <row r="3554" spans="13:15" x14ac:dyDescent="0.25">
      <c r="M3554" s="112"/>
      <c r="N3554" s="128"/>
      <c r="O3554" s="129"/>
    </row>
    <row r="3555" spans="13:15" x14ac:dyDescent="0.25">
      <c r="M3555" s="112"/>
      <c r="N3555" s="128"/>
      <c r="O3555" s="129"/>
    </row>
    <row r="3556" spans="13:15" x14ac:dyDescent="0.25">
      <c r="M3556" s="112"/>
      <c r="N3556" s="128"/>
      <c r="O3556" s="129"/>
    </row>
    <row r="3557" spans="13:15" x14ac:dyDescent="0.25">
      <c r="M3557" s="112"/>
      <c r="N3557" s="128"/>
      <c r="O3557" s="129"/>
    </row>
    <row r="3558" spans="13:15" x14ac:dyDescent="0.25">
      <c r="M3558" s="112"/>
      <c r="N3558" s="128"/>
      <c r="O3558" s="129"/>
    </row>
    <row r="3559" spans="13:15" x14ac:dyDescent="0.25">
      <c r="M3559" s="112"/>
      <c r="N3559" s="128"/>
      <c r="O3559" s="129"/>
    </row>
    <row r="3560" spans="13:15" x14ac:dyDescent="0.25">
      <c r="M3560" s="112"/>
      <c r="N3560" s="128"/>
      <c r="O3560" s="129"/>
    </row>
    <row r="3561" spans="13:15" x14ac:dyDescent="0.25">
      <c r="M3561" s="112"/>
      <c r="N3561" s="128"/>
      <c r="O3561" s="129"/>
    </row>
    <row r="3562" spans="13:15" x14ac:dyDescent="0.25">
      <c r="M3562" s="112"/>
      <c r="N3562" s="128"/>
      <c r="O3562" s="129"/>
    </row>
    <row r="3563" spans="13:15" x14ac:dyDescent="0.25">
      <c r="M3563" s="112"/>
      <c r="N3563" s="128"/>
      <c r="O3563" s="129"/>
    </row>
    <row r="3564" spans="13:15" x14ac:dyDescent="0.25">
      <c r="M3564" s="112"/>
      <c r="N3564" s="128"/>
      <c r="O3564" s="129"/>
    </row>
    <row r="3565" spans="13:15" x14ac:dyDescent="0.25">
      <c r="M3565" s="112"/>
      <c r="N3565" s="128"/>
      <c r="O3565" s="129"/>
    </row>
    <row r="3566" spans="13:15" x14ac:dyDescent="0.25">
      <c r="M3566" s="112"/>
      <c r="N3566" s="128"/>
      <c r="O3566" s="129"/>
    </row>
    <row r="3567" spans="13:15" x14ac:dyDescent="0.25">
      <c r="M3567" s="112"/>
      <c r="N3567" s="128"/>
      <c r="O3567" s="129"/>
    </row>
    <row r="3568" spans="13:15" x14ac:dyDescent="0.25">
      <c r="M3568" s="112"/>
      <c r="N3568" s="128"/>
      <c r="O3568" s="129"/>
    </row>
    <row r="3569" spans="13:15" x14ac:dyDescent="0.25">
      <c r="M3569" s="112"/>
      <c r="N3569" s="128"/>
      <c r="O3569" s="129"/>
    </row>
    <row r="3570" spans="13:15" x14ac:dyDescent="0.25">
      <c r="M3570" s="112"/>
      <c r="N3570" s="128"/>
      <c r="O3570" s="129"/>
    </row>
    <row r="3571" spans="13:15" x14ac:dyDescent="0.25">
      <c r="M3571" s="112"/>
      <c r="N3571" s="128"/>
      <c r="O3571" s="129"/>
    </row>
    <row r="3572" spans="13:15" x14ac:dyDescent="0.25">
      <c r="M3572" s="112"/>
      <c r="N3572" s="128"/>
      <c r="O3572" s="129"/>
    </row>
    <row r="3573" spans="13:15" x14ac:dyDescent="0.25">
      <c r="M3573" s="112"/>
      <c r="N3573" s="128"/>
      <c r="O3573" s="129"/>
    </row>
    <row r="3574" spans="13:15" x14ac:dyDescent="0.25">
      <c r="M3574" s="112"/>
      <c r="N3574" s="128"/>
      <c r="O3574" s="129"/>
    </row>
    <row r="3575" spans="13:15" x14ac:dyDescent="0.25">
      <c r="M3575" s="112"/>
      <c r="N3575" s="128"/>
      <c r="O3575" s="129"/>
    </row>
    <row r="3576" spans="13:15" x14ac:dyDescent="0.25">
      <c r="M3576" s="112"/>
      <c r="N3576" s="128"/>
      <c r="O3576" s="129"/>
    </row>
    <row r="3577" spans="13:15" x14ac:dyDescent="0.25">
      <c r="M3577" s="112"/>
      <c r="N3577" s="128"/>
      <c r="O3577" s="129"/>
    </row>
    <row r="3578" spans="13:15" x14ac:dyDescent="0.25">
      <c r="M3578" s="112"/>
      <c r="N3578" s="128"/>
      <c r="O3578" s="129"/>
    </row>
    <row r="3579" spans="13:15" x14ac:dyDescent="0.25">
      <c r="M3579" s="112"/>
      <c r="N3579" s="128"/>
      <c r="O3579" s="129"/>
    </row>
    <row r="3580" spans="13:15" x14ac:dyDescent="0.25">
      <c r="M3580" s="112"/>
      <c r="N3580" s="128"/>
      <c r="O3580" s="129"/>
    </row>
    <row r="3581" spans="13:15" x14ac:dyDescent="0.25">
      <c r="M3581" s="112"/>
      <c r="N3581" s="128"/>
      <c r="O3581" s="129"/>
    </row>
    <row r="3582" spans="13:15" x14ac:dyDescent="0.25">
      <c r="M3582" s="112"/>
      <c r="N3582" s="128"/>
      <c r="O3582" s="129"/>
    </row>
    <row r="3583" spans="13:15" x14ac:dyDescent="0.25">
      <c r="M3583" s="112"/>
      <c r="N3583" s="128"/>
      <c r="O3583" s="129"/>
    </row>
    <row r="3584" spans="13:15" x14ac:dyDescent="0.25">
      <c r="M3584" s="112"/>
      <c r="N3584" s="128"/>
      <c r="O3584" s="129"/>
    </row>
    <row r="3585" spans="13:15" x14ac:dyDescent="0.25">
      <c r="M3585" s="112"/>
      <c r="N3585" s="128"/>
      <c r="O3585" s="129"/>
    </row>
    <row r="3586" spans="13:15" x14ac:dyDescent="0.25">
      <c r="M3586" s="112"/>
      <c r="N3586" s="128"/>
      <c r="O3586" s="129"/>
    </row>
    <row r="3587" spans="13:15" x14ac:dyDescent="0.25">
      <c r="M3587" s="112"/>
      <c r="N3587" s="128"/>
      <c r="O3587" s="129"/>
    </row>
    <row r="3588" spans="13:15" x14ac:dyDescent="0.25">
      <c r="M3588" s="112"/>
      <c r="N3588" s="128"/>
      <c r="O3588" s="129"/>
    </row>
    <row r="3589" spans="13:15" x14ac:dyDescent="0.25">
      <c r="M3589" s="112"/>
      <c r="N3589" s="128"/>
      <c r="O3589" s="129"/>
    </row>
    <row r="3590" spans="13:15" x14ac:dyDescent="0.25">
      <c r="M3590" s="112"/>
      <c r="N3590" s="128"/>
      <c r="O3590" s="129"/>
    </row>
    <row r="3591" spans="13:15" x14ac:dyDescent="0.25">
      <c r="M3591" s="112"/>
      <c r="N3591" s="128"/>
      <c r="O3591" s="129"/>
    </row>
    <row r="3592" spans="13:15" x14ac:dyDescent="0.25">
      <c r="M3592" s="112"/>
      <c r="N3592" s="128"/>
      <c r="O3592" s="129"/>
    </row>
    <row r="3593" spans="13:15" x14ac:dyDescent="0.25">
      <c r="M3593" s="112"/>
      <c r="N3593" s="128"/>
      <c r="O3593" s="129"/>
    </row>
    <row r="3594" spans="13:15" x14ac:dyDescent="0.25">
      <c r="M3594" s="112"/>
      <c r="N3594" s="128"/>
      <c r="O3594" s="129"/>
    </row>
    <row r="3595" spans="13:15" x14ac:dyDescent="0.25">
      <c r="M3595" s="112"/>
      <c r="N3595" s="128"/>
      <c r="O3595" s="129"/>
    </row>
    <row r="3596" spans="13:15" x14ac:dyDescent="0.25">
      <c r="M3596" s="112"/>
      <c r="N3596" s="128"/>
      <c r="O3596" s="129"/>
    </row>
    <row r="3597" spans="13:15" x14ac:dyDescent="0.25">
      <c r="M3597" s="112"/>
      <c r="N3597" s="128"/>
      <c r="O3597" s="129"/>
    </row>
    <row r="3598" spans="13:15" x14ac:dyDescent="0.25">
      <c r="M3598" s="112"/>
      <c r="N3598" s="128"/>
      <c r="O3598" s="129"/>
    </row>
    <row r="3599" spans="13:15" x14ac:dyDescent="0.25">
      <c r="M3599" s="112"/>
      <c r="N3599" s="128"/>
      <c r="O3599" s="129"/>
    </row>
    <row r="3600" spans="13:15" x14ac:dyDescent="0.25">
      <c r="M3600" s="112"/>
      <c r="N3600" s="128"/>
      <c r="O3600" s="129"/>
    </row>
    <row r="3601" spans="13:15" x14ac:dyDescent="0.25">
      <c r="M3601" s="112"/>
      <c r="N3601" s="128"/>
      <c r="O3601" s="129"/>
    </row>
    <row r="3602" spans="13:15" x14ac:dyDescent="0.25">
      <c r="M3602" s="112"/>
      <c r="N3602" s="128"/>
      <c r="O3602" s="129"/>
    </row>
    <row r="3603" spans="13:15" x14ac:dyDescent="0.25">
      <c r="M3603" s="112"/>
      <c r="N3603" s="128"/>
      <c r="O3603" s="129"/>
    </row>
    <row r="3604" spans="13:15" x14ac:dyDescent="0.25">
      <c r="M3604" s="112"/>
      <c r="N3604" s="128"/>
      <c r="O3604" s="129"/>
    </row>
    <row r="3605" spans="13:15" x14ac:dyDescent="0.25">
      <c r="M3605" s="112"/>
      <c r="N3605" s="128"/>
      <c r="O3605" s="129"/>
    </row>
    <row r="3606" spans="13:15" x14ac:dyDescent="0.25">
      <c r="M3606" s="112"/>
      <c r="N3606" s="128"/>
      <c r="O3606" s="129"/>
    </row>
    <row r="3607" spans="13:15" x14ac:dyDescent="0.25">
      <c r="M3607" s="112"/>
      <c r="N3607" s="128"/>
      <c r="O3607" s="129"/>
    </row>
    <row r="3608" spans="13:15" x14ac:dyDescent="0.25">
      <c r="M3608" s="112"/>
      <c r="N3608" s="128"/>
      <c r="O3608" s="129"/>
    </row>
    <row r="3609" spans="13:15" x14ac:dyDescent="0.25">
      <c r="M3609" s="112"/>
      <c r="N3609" s="128"/>
      <c r="O3609" s="129"/>
    </row>
    <row r="3610" spans="13:15" x14ac:dyDescent="0.25">
      <c r="M3610" s="112"/>
      <c r="N3610" s="128"/>
      <c r="O3610" s="129"/>
    </row>
    <row r="3611" spans="13:15" x14ac:dyDescent="0.25">
      <c r="M3611" s="112"/>
      <c r="N3611" s="128"/>
      <c r="O3611" s="129"/>
    </row>
    <row r="3612" spans="13:15" x14ac:dyDescent="0.25">
      <c r="M3612" s="112"/>
      <c r="N3612" s="128"/>
      <c r="O3612" s="129"/>
    </row>
    <row r="3613" spans="13:15" x14ac:dyDescent="0.25">
      <c r="M3613" s="112"/>
      <c r="N3613" s="128"/>
      <c r="O3613" s="129"/>
    </row>
    <row r="3614" spans="13:15" x14ac:dyDescent="0.25">
      <c r="M3614" s="112"/>
      <c r="N3614" s="128"/>
      <c r="O3614" s="129"/>
    </row>
    <row r="3615" spans="13:15" x14ac:dyDescent="0.25">
      <c r="M3615" s="112"/>
      <c r="N3615" s="128"/>
      <c r="O3615" s="129"/>
    </row>
    <row r="3616" spans="13:15" x14ac:dyDescent="0.25">
      <c r="M3616" s="112"/>
      <c r="N3616" s="128"/>
      <c r="O3616" s="129"/>
    </row>
    <row r="3617" spans="13:15" x14ac:dyDescent="0.25">
      <c r="M3617" s="112"/>
      <c r="N3617" s="128"/>
      <c r="O3617" s="129"/>
    </row>
    <row r="3618" spans="13:15" x14ac:dyDescent="0.25">
      <c r="M3618" s="112"/>
      <c r="N3618" s="128"/>
      <c r="O3618" s="129"/>
    </row>
    <row r="3619" spans="13:15" x14ac:dyDescent="0.25">
      <c r="M3619" s="112"/>
      <c r="N3619" s="128"/>
      <c r="O3619" s="129"/>
    </row>
    <row r="3620" spans="13:15" x14ac:dyDescent="0.25">
      <c r="M3620" s="112"/>
      <c r="N3620" s="128"/>
      <c r="O3620" s="129"/>
    </row>
    <row r="3621" spans="13:15" x14ac:dyDescent="0.25">
      <c r="M3621" s="112"/>
      <c r="N3621" s="128"/>
      <c r="O3621" s="129"/>
    </row>
    <row r="3622" spans="13:15" x14ac:dyDescent="0.25">
      <c r="M3622" s="112"/>
      <c r="N3622" s="128"/>
      <c r="O3622" s="129"/>
    </row>
    <row r="3623" spans="13:15" x14ac:dyDescent="0.25">
      <c r="M3623" s="112"/>
      <c r="N3623" s="128"/>
      <c r="O3623" s="129"/>
    </row>
    <row r="3624" spans="13:15" x14ac:dyDescent="0.25">
      <c r="M3624" s="112"/>
      <c r="N3624" s="128"/>
      <c r="O3624" s="129"/>
    </row>
    <row r="3625" spans="13:15" x14ac:dyDescent="0.25">
      <c r="M3625" s="112"/>
      <c r="N3625" s="128"/>
      <c r="O3625" s="129"/>
    </row>
    <row r="3626" spans="13:15" x14ac:dyDescent="0.25">
      <c r="M3626" s="112"/>
      <c r="N3626" s="128"/>
      <c r="O3626" s="129"/>
    </row>
    <row r="3627" spans="13:15" x14ac:dyDescent="0.25">
      <c r="M3627" s="112"/>
      <c r="N3627" s="128"/>
      <c r="O3627" s="129"/>
    </row>
    <row r="3628" spans="13:15" x14ac:dyDescent="0.25">
      <c r="M3628" s="112"/>
      <c r="N3628" s="128"/>
      <c r="O3628" s="129"/>
    </row>
    <row r="3629" spans="13:15" x14ac:dyDescent="0.25">
      <c r="M3629" s="112"/>
      <c r="N3629" s="128"/>
      <c r="O3629" s="129"/>
    </row>
    <row r="3630" spans="13:15" x14ac:dyDescent="0.25">
      <c r="M3630" s="112"/>
      <c r="N3630" s="128"/>
      <c r="O3630" s="129"/>
    </row>
    <row r="3631" spans="13:15" x14ac:dyDescent="0.25">
      <c r="M3631" s="112"/>
      <c r="N3631" s="128"/>
      <c r="O3631" s="129"/>
    </row>
    <row r="3632" spans="13:15" x14ac:dyDescent="0.25">
      <c r="M3632" s="112"/>
      <c r="N3632" s="128"/>
      <c r="O3632" s="129"/>
    </row>
    <row r="3633" spans="13:15" x14ac:dyDescent="0.25">
      <c r="M3633" s="112"/>
      <c r="N3633" s="128"/>
      <c r="O3633" s="129"/>
    </row>
    <row r="3634" spans="13:15" x14ac:dyDescent="0.25">
      <c r="M3634" s="112"/>
      <c r="N3634" s="128"/>
      <c r="O3634" s="129"/>
    </row>
    <row r="3635" spans="13:15" x14ac:dyDescent="0.25">
      <c r="M3635" s="112"/>
      <c r="N3635" s="128"/>
      <c r="O3635" s="129"/>
    </row>
    <row r="3636" spans="13:15" x14ac:dyDescent="0.25">
      <c r="M3636" s="112"/>
      <c r="N3636" s="128"/>
      <c r="O3636" s="129"/>
    </row>
    <row r="3637" spans="13:15" x14ac:dyDescent="0.25">
      <c r="M3637" s="112"/>
      <c r="N3637" s="128"/>
      <c r="O3637" s="129"/>
    </row>
    <row r="3638" spans="13:15" x14ac:dyDescent="0.25">
      <c r="M3638" s="112"/>
      <c r="N3638" s="128"/>
      <c r="O3638" s="129"/>
    </row>
    <row r="3639" spans="13:15" x14ac:dyDescent="0.25">
      <c r="M3639" s="112"/>
      <c r="N3639" s="128"/>
      <c r="O3639" s="129"/>
    </row>
    <row r="3640" spans="13:15" x14ac:dyDescent="0.25">
      <c r="M3640" s="112"/>
      <c r="N3640" s="128"/>
      <c r="O3640" s="129"/>
    </row>
    <row r="3641" spans="13:15" x14ac:dyDescent="0.25">
      <c r="M3641" s="112"/>
      <c r="N3641" s="128"/>
      <c r="O3641" s="129"/>
    </row>
    <row r="3642" spans="13:15" x14ac:dyDescent="0.25">
      <c r="M3642" s="112"/>
      <c r="N3642" s="128"/>
      <c r="O3642" s="129"/>
    </row>
    <row r="3643" spans="13:15" x14ac:dyDescent="0.25">
      <c r="M3643" s="112"/>
      <c r="N3643" s="128"/>
      <c r="O3643" s="129"/>
    </row>
    <row r="3644" spans="13:15" x14ac:dyDescent="0.25">
      <c r="M3644" s="112"/>
      <c r="N3644" s="128"/>
      <c r="O3644" s="129"/>
    </row>
    <row r="3645" spans="13:15" x14ac:dyDescent="0.25">
      <c r="M3645" s="112"/>
      <c r="N3645" s="128"/>
      <c r="O3645" s="129"/>
    </row>
    <row r="3646" spans="13:15" x14ac:dyDescent="0.25">
      <c r="M3646" s="112"/>
      <c r="N3646" s="128"/>
      <c r="O3646" s="129"/>
    </row>
    <row r="3647" spans="13:15" x14ac:dyDescent="0.25">
      <c r="M3647" s="112"/>
      <c r="N3647" s="128"/>
      <c r="O3647" s="129"/>
    </row>
    <row r="3648" spans="13:15" x14ac:dyDescent="0.25">
      <c r="M3648" s="112"/>
      <c r="N3648" s="128"/>
      <c r="O3648" s="129"/>
    </row>
    <row r="3649" spans="13:15" x14ac:dyDescent="0.25">
      <c r="M3649" s="112"/>
      <c r="N3649" s="128"/>
      <c r="O3649" s="129"/>
    </row>
    <row r="3650" spans="13:15" x14ac:dyDescent="0.25">
      <c r="M3650" s="112"/>
      <c r="N3650" s="128"/>
      <c r="O3650" s="129"/>
    </row>
    <row r="3651" spans="13:15" x14ac:dyDescent="0.25">
      <c r="M3651" s="112"/>
      <c r="N3651" s="128"/>
      <c r="O3651" s="129"/>
    </row>
    <row r="3652" spans="13:15" x14ac:dyDescent="0.25">
      <c r="M3652" s="112"/>
      <c r="N3652" s="128"/>
      <c r="O3652" s="129"/>
    </row>
    <row r="3653" spans="13:15" x14ac:dyDescent="0.25">
      <c r="M3653" s="112"/>
      <c r="N3653" s="128"/>
      <c r="O3653" s="129"/>
    </row>
    <row r="3654" spans="13:15" x14ac:dyDescent="0.25">
      <c r="M3654" s="112"/>
      <c r="N3654" s="128"/>
      <c r="O3654" s="129"/>
    </row>
    <row r="3655" spans="13:15" x14ac:dyDescent="0.25">
      <c r="M3655" s="112"/>
      <c r="N3655" s="128"/>
      <c r="O3655" s="129"/>
    </row>
    <row r="3656" spans="13:15" x14ac:dyDescent="0.25">
      <c r="M3656" s="112"/>
      <c r="N3656" s="128"/>
      <c r="O3656" s="129"/>
    </row>
    <row r="3657" spans="13:15" x14ac:dyDescent="0.25">
      <c r="M3657" s="112"/>
      <c r="N3657" s="128"/>
      <c r="O3657" s="129"/>
    </row>
    <row r="3658" spans="13:15" x14ac:dyDescent="0.25">
      <c r="M3658" s="112"/>
      <c r="N3658" s="128"/>
      <c r="O3658" s="129"/>
    </row>
    <row r="3659" spans="13:15" x14ac:dyDescent="0.25">
      <c r="M3659" s="112"/>
      <c r="N3659" s="128"/>
      <c r="O3659" s="129"/>
    </row>
    <row r="3660" spans="13:15" x14ac:dyDescent="0.25">
      <c r="M3660" s="112"/>
      <c r="N3660" s="128"/>
      <c r="O3660" s="129"/>
    </row>
    <row r="3661" spans="13:15" x14ac:dyDescent="0.25">
      <c r="M3661" s="112"/>
      <c r="N3661" s="128"/>
      <c r="O3661" s="129"/>
    </row>
    <row r="3662" spans="13:15" x14ac:dyDescent="0.25">
      <c r="M3662" s="112"/>
      <c r="N3662" s="128"/>
      <c r="O3662" s="129"/>
    </row>
    <row r="3663" spans="13:15" x14ac:dyDescent="0.25">
      <c r="M3663" s="112"/>
      <c r="N3663" s="128"/>
      <c r="O3663" s="129"/>
    </row>
    <row r="3664" spans="13:15" x14ac:dyDescent="0.25">
      <c r="M3664" s="112"/>
      <c r="N3664" s="128"/>
      <c r="O3664" s="129"/>
    </row>
    <row r="3665" spans="13:15" x14ac:dyDescent="0.25">
      <c r="M3665" s="112"/>
      <c r="N3665" s="128"/>
      <c r="O3665" s="129"/>
    </row>
    <row r="3666" spans="13:15" x14ac:dyDescent="0.25">
      <c r="M3666" s="112"/>
      <c r="N3666" s="128"/>
      <c r="O3666" s="129"/>
    </row>
    <row r="3667" spans="13:15" x14ac:dyDescent="0.25">
      <c r="M3667" s="112"/>
      <c r="N3667" s="128"/>
      <c r="O3667" s="129"/>
    </row>
    <row r="3668" spans="13:15" x14ac:dyDescent="0.25">
      <c r="M3668" s="112"/>
      <c r="N3668" s="128"/>
      <c r="O3668" s="129"/>
    </row>
    <row r="3669" spans="13:15" x14ac:dyDescent="0.25">
      <c r="M3669" s="112"/>
      <c r="N3669" s="128"/>
      <c r="O3669" s="129"/>
    </row>
    <row r="3670" spans="13:15" x14ac:dyDescent="0.25">
      <c r="M3670" s="112"/>
      <c r="N3670" s="128"/>
      <c r="O3670" s="129"/>
    </row>
    <row r="3671" spans="13:15" x14ac:dyDescent="0.25">
      <c r="M3671" s="112"/>
      <c r="N3671" s="128"/>
      <c r="O3671" s="129"/>
    </row>
    <row r="3672" spans="13:15" x14ac:dyDescent="0.25">
      <c r="M3672" s="112"/>
      <c r="N3672" s="128"/>
      <c r="O3672" s="129"/>
    </row>
    <row r="3673" spans="13:15" x14ac:dyDescent="0.25">
      <c r="M3673" s="112"/>
      <c r="N3673" s="128"/>
      <c r="O3673" s="129"/>
    </row>
    <row r="3674" spans="13:15" x14ac:dyDescent="0.25">
      <c r="M3674" s="112"/>
      <c r="N3674" s="128"/>
      <c r="O3674" s="129"/>
    </row>
    <row r="3675" spans="13:15" x14ac:dyDescent="0.25">
      <c r="M3675" s="112"/>
      <c r="N3675" s="128"/>
      <c r="O3675" s="129"/>
    </row>
    <row r="3676" spans="13:15" x14ac:dyDescent="0.25">
      <c r="M3676" s="112"/>
      <c r="N3676" s="128"/>
      <c r="O3676" s="129"/>
    </row>
    <row r="3677" spans="13:15" x14ac:dyDescent="0.25">
      <c r="M3677" s="112"/>
      <c r="N3677" s="128"/>
      <c r="O3677" s="129"/>
    </row>
    <row r="3678" spans="13:15" x14ac:dyDescent="0.25">
      <c r="M3678" s="112"/>
      <c r="N3678" s="128"/>
      <c r="O3678" s="129"/>
    </row>
    <row r="3679" spans="13:15" x14ac:dyDescent="0.25">
      <c r="M3679" s="112"/>
      <c r="N3679" s="128"/>
      <c r="O3679" s="129"/>
    </row>
    <row r="3680" spans="13:15" x14ac:dyDescent="0.25">
      <c r="M3680" s="112"/>
      <c r="N3680" s="128"/>
      <c r="O3680" s="129"/>
    </row>
    <row r="3681" spans="13:15" x14ac:dyDescent="0.25">
      <c r="M3681" s="112"/>
      <c r="N3681" s="128"/>
      <c r="O3681" s="129"/>
    </row>
    <row r="3682" spans="13:15" x14ac:dyDescent="0.25">
      <c r="M3682" s="112"/>
      <c r="N3682" s="128"/>
      <c r="O3682" s="129"/>
    </row>
    <row r="3683" spans="13:15" x14ac:dyDescent="0.25">
      <c r="M3683" s="112"/>
      <c r="N3683" s="128"/>
      <c r="O3683" s="129"/>
    </row>
    <row r="3684" spans="13:15" x14ac:dyDescent="0.25">
      <c r="M3684" s="112"/>
      <c r="N3684" s="128"/>
      <c r="O3684" s="129"/>
    </row>
    <row r="3685" spans="13:15" x14ac:dyDescent="0.25">
      <c r="M3685" s="112"/>
      <c r="N3685" s="128"/>
      <c r="O3685" s="129"/>
    </row>
    <row r="3686" spans="13:15" x14ac:dyDescent="0.25">
      <c r="M3686" s="112"/>
      <c r="N3686" s="128"/>
      <c r="O3686" s="129"/>
    </row>
    <row r="3687" spans="13:15" x14ac:dyDescent="0.25">
      <c r="M3687" s="112"/>
      <c r="N3687" s="128"/>
      <c r="O3687" s="129"/>
    </row>
    <row r="3688" spans="13:15" x14ac:dyDescent="0.25">
      <c r="M3688" s="112"/>
      <c r="N3688" s="128"/>
      <c r="O3688" s="129"/>
    </row>
    <row r="3689" spans="13:15" x14ac:dyDescent="0.25">
      <c r="M3689" s="112"/>
      <c r="N3689" s="128"/>
      <c r="O3689" s="129"/>
    </row>
    <row r="3690" spans="13:15" x14ac:dyDescent="0.25">
      <c r="M3690" s="112"/>
      <c r="N3690" s="128"/>
      <c r="O3690" s="129"/>
    </row>
    <row r="3691" spans="13:15" x14ac:dyDescent="0.25">
      <c r="M3691" s="112"/>
      <c r="N3691" s="128"/>
      <c r="O3691" s="129"/>
    </row>
    <row r="3692" spans="13:15" x14ac:dyDescent="0.25">
      <c r="M3692" s="112"/>
      <c r="N3692" s="128"/>
      <c r="O3692" s="129"/>
    </row>
    <row r="3693" spans="13:15" x14ac:dyDescent="0.25">
      <c r="M3693" s="112"/>
      <c r="N3693" s="128"/>
      <c r="O3693" s="129"/>
    </row>
    <row r="3694" spans="13:15" x14ac:dyDescent="0.25">
      <c r="M3694" s="112"/>
      <c r="N3694" s="128"/>
      <c r="O3694" s="129"/>
    </row>
    <row r="3695" spans="13:15" x14ac:dyDescent="0.25">
      <c r="M3695" s="112"/>
      <c r="N3695" s="128"/>
      <c r="O3695" s="129"/>
    </row>
    <row r="3696" spans="13:15" x14ac:dyDescent="0.25">
      <c r="M3696" s="112"/>
      <c r="N3696" s="128"/>
      <c r="O3696" s="129"/>
    </row>
    <row r="3697" spans="13:15" x14ac:dyDescent="0.25">
      <c r="M3697" s="112"/>
      <c r="N3697" s="128"/>
      <c r="O3697" s="129"/>
    </row>
    <row r="3698" spans="13:15" x14ac:dyDescent="0.25">
      <c r="M3698" s="112"/>
      <c r="N3698" s="128"/>
      <c r="O3698" s="129"/>
    </row>
    <row r="3699" spans="13:15" x14ac:dyDescent="0.25">
      <c r="M3699" s="112"/>
      <c r="N3699" s="128"/>
      <c r="O3699" s="129"/>
    </row>
    <row r="3700" spans="13:15" x14ac:dyDescent="0.25">
      <c r="M3700" s="112"/>
      <c r="N3700" s="128"/>
      <c r="O3700" s="129"/>
    </row>
    <row r="3701" spans="13:15" x14ac:dyDescent="0.25">
      <c r="M3701" s="112"/>
      <c r="N3701" s="128"/>
      <c r="O3701" s="129"/>
    </row>
    <row r="3702" spans="13:15" x14ac:dyDescent="0.25">
      <c r="M3702" s="112"/>
      <c r="N3702" s="128"/>
      <c r="O3702" s="129"/>
    </row>
    <row r="3703" spans="13:15" x14ac:dyDescent="0.25">
      <c r="M3703" s="112"/>
      <c r="N3703" s="128"/>
      <c r="O3703" s="129"/>
    </row>
    <row r="3704" spans="13:15" x14ac:dyDescent="0.25">
      <c r="M3704" s="112"/>
      <c r="N3704" s="128"/>
      <c r="O3704" s="129"/>
    </row>
    <row r="3705" spans="13:15" x14ac:dyDescent="0.25">
      <c r="M3705" s="112"/>
      <c r="N3705" s="128"/>
      <c r="O3705" s="129"/>
    </row>
    <row r="3706" spans="13:15" x14ac:dyDescent="0.25">
      <c r="M3706" s="112"/>
      <c r="N3706" s="128"/>
      <c r="O3706" s="129"/>
    </row>
    <row r="3707" spans="13:15" x14ac:dyDescent="0.25">
      <c r="M3707" s="112"/>
      <c r="N3707" s="128"/>
      <c r="O3707" s="129"/>
    </row>
    <row r="3708" spans="13:15" x14ac:dyDescent="0.25">
      <c r="M3708" s="112"/>
      <c r="N3708" s="128"/>
      <c r="O3708" s="129"/>
    </row>
    <row r="3709" spans="13:15" x14ac:dyDescent="0.25">
      <c r="M3709" s="112"/>
      <c r="N3709" s="128"/>
      <c r="O3709" s="129"/>
    </row>
    <row r="3710" spans="13:15" x14ac:dyDescent="0.25">
      <c r="M3710" s="112"/>
      <c r="N3710" s="128"/>
      <c r="O3710" s="129"/>
    </row>
    <row r="3711" spans="13:15" x14ac:dyDescent="0.25">
      <c r="M3711" s="112"/>
      <c r="N3711" s="128"/>
      <c r="O3711" s="129"/>
    </row>
    <row r="3712" spans="13:15" x14ac:dyDescent="0.25">
      <c r="M3712" s="112"/>
      <c r="N3712" s="128"/>
      <c r="O3712" s="129"/>
    </row>
    <row r="3713" spans="13:15" x14ac:dyDescent="0.25">
      <c r="M3713" s="112"/>
      <c r="N3713" s="128"/>
      <c r="O3713" s="129"/>
    </row>
    <row r="3714" spans="13:15" x14ac:dyDescent="0.25">
      <c r="M3714" s="112"/>
      <c r="N3714" s="128"/>
      <c r="O3714" s="129"/>
    </row>
    <row r="3715" spans="13:15" x14ac:dyDescent="0.25">
      <c r="M3715" s="112"/>
      <c r="N3715" s="128"/>
      <c r="O3715" s="129"/>
    </row>
    <row r="3716" spans="13:15" x14ac:dyDescent="0.25">
      <c r="M3716" s="112"/>
      <c r="N3716" s="128"/>
      <c r="O3716" s="129"/>
    </row>
    <row r="3717" spans="13:15" x14ac:dyDescent="0.25">
      <c r="M3717" s="112"/>
      <c r="N3717" s="128"/>
      <c r="O3717" s="129"/>
    </row>
    <row r="3718" spans="13:15" x14ac:dyDescent="0.25">
      <c r="M3718" s="112"/>
      <c r="N3718" s="128"/>
      <c r="O3718" s="129"/>
    </row>
    <row r="3719" spans="13:15" x14ac:dyDescent="0.25">
      <c r="M3719" s="112"/>
      <c r="N3719" s="128"/>
      <c r="O3719" s="129"/>
    </row>
    <row r="3720" spans="13:15" x14ac:dyDescent="0.25">
      <c r="M3720" s="112"/>
      <c r="N3720" s="128"/>
      <c r="O3720" s="129"/>
    </row>
    <row r="3721" spans="13:15" x14ac:dyDescent="0.25">
      <c r="M3721" s="112"/>
      <c r="N3721" s="128"/>
      <c r="O3721" s="129"/>
    </row>
    <row r="3722" spans="13:15" x14ac:dyDescent="0.25">
      <c r="M3722" s="112"/>
      <c r="N3722" s="128"/>
      <c r="O3722" s="129"/>
    </row>
    <row r="3723" spans="13:15" x14ac:dyDescent="0.25">
      <c r="M3723" s="112"/>
      <c r="N3723" s="128"/>
      <c r="O3723" s="129"/>
    </row>
    <row r="3724" spans="13:15" x14ac:dyDescent="0.25">
      <c r="M3724" s="112"/>
      <c r="N3724" s="128"/>
      <c r="O3724" s="129"/>
    </row>
    <row r="3725" spans="13:15" x14ac:dyDescent="0.25">
      <c r="M3725" s="112"/>
      <c r="N3725" s="128"/>
      <c r="O3725" s="129"/>
    </row>
    <row r="3726" spans="13:15" x14ac:dyDescent="0.25">
      <c r="M3726" s="112"/>
      <c r="N3726" s="128"/>
      <c r="O3726" s="129"/>
    </row>
    <row r="3727" spans="13:15" x14ac:dyDescent="0.25">
      <c r="M3727" s="112"/>
      <c r="N3727" s="128"/>
      <c r="O3727" s="129"/>
    </row>
    <row r="3728" spans="13:15" x14ac:dyDescent="0.25">
      <c r="M3728" s="112"/>
      <c r="N3728" s="128"/>
      <c r="O3728" s="129"/>
    </row>
    <row r="3729" spans="13:15" x14ac:dyDescent="0.25">
      <c r="M3729" s="112"/>
      <c r="N3729" s="128"/>
      <c r="O3729" s="129"/>
    </row>
    <row r="3730" spans="13:15" x14ac:dyDescent="0.25">
      <c r="M3730" s="112"/>
      <c r="N3730" s="128"/>
      <c r="O3730" s="129"/>
    </row>
    <row r="3731" spans="13:15" x14ac:dyDescent="0.25">
      <c r="M3731" s="112"/>
      <c r="N3731" s="128"/>
      <c r="O3731" s="129"/>
    </row>
    <row r="3732" spans="13:15" x14ac:dyDescent="0.25">
      <c r="M3732" s="112"/>
      <c r="N3732" s="128"/>
      <c r="O3732" s="129"/>
    </row>
    <row r="3733" spans="13:15" x14ac:dyDescent="0.25">
      <c r="M3733" s="112"/>
      <c r="N3733" s="128"/>
      <c r="O3733" s="129"/>
    </row>
    <row r="3734" spans="13:15" x14ac:dyDescent="0.25">
      <c r="M3734" s="112"/>
      <c r="N3734" s="128"/>
      <c r="O3734" s="129"/>
    </row>
    <row r="3735" spans="13:15" x14ac:dyDescent="0.25">
      <c r="M3735" s="112"/>
      <c r="N3735" s="128"/>
      <c r="O3735" s="129"/>
    </row>
    <row r="3736" spans="13:15" x14ac:dyDescent="0.25">
      <c r="M3736" s="112"/>
      <c r="N3736" s="128"/>
      <c r="O3736" s="129"/>
    </row>
    <row r="3737" spans="13:15" x14ac:dyDescent="0.25">
      <c r="M3737" s="112"/>
      <c r="N3737" s="128"/>
      <c r="O3737" s="129"/>
    </row>
    <row r="3738" spans="13:15" x14ac:dyDescent="0.25">
      <c r="M3738" s="112"/>
      <c r="N3738" s="128"/>
      <c r="O3738" s="129"/>
    </row>
    <row r="3739" spans="13:15" x14ac:dyDescent="0.25">
      <c r="M3739" s="112"/>
      <c r="N3739" s="128"/>
      <c r="O3739" s="129"/>
    </row>
    <row r="3740" spans="13:15" x14ac:dyDescent="0.25">
      <c r="M3740" s="112"/>
      <c r="N3740" s="128"/>
      <c r="O3740" s="129"/>
    </row>
    <row r="3741" spans="13:15" x14ac:dyDescent="0.25">
      <c r="M3741" s="112"/>
      <c r="N3741" s="128"/>
      <c r="O3741" s="129"/>
    </row>
    <row r="3742" spans="13:15" x14ac:dyDescent="0.25">
      <c r="M3742" s="112"/>
      <c r="N3742" s="128"/>
      <c r="O3742" s="129"/>
    </row>
    <row r="3743" spans="13:15" x14ac:dyDescent="0.25">
      <c r="M3743" s="112"/>
      <c r="N3743" s="128"/>
      <c r="O3743" s="129"/>
    </row>
    <row r="3744" spans="13:15" x14ac:dyDescent="0.25">
      <c r="M3744" s="112"/>
      <c r="N3744" s="128"/>
      <c r="O3744" s="129"/>
    </row>
    <row r="3745" spans="13:15" x14ac:dyDescent="0.25">
      <c r="M3745" s="112"/>
      <c r="N3745" s="128"/>
      <c r="O3745" s="129"/>
    </row>
    <row r="3746" spans="13:15" x14ac:dyDescent="0.25">
      <c r="M3746" s="112"/>
      <c r="N3746" s="128"/>
      <c r="O3746" s="129"/>
    </row>
    <row r="3747" spans="13:15" x14ac:dyDescent="0.25">
      <c r="M3747" s="112"/>
      <c r="N3747" s="128"/>
      <c r="O3747" s="129"/>
    </row>
    <row r="3748" spans="13:15" x14ac:dyDescent="0.25">
      <c r="M3748" s="112"/>
      <c r="N3748" s="128"/>
      <c r="O3748" s="129"/>
    </row>
    <row r="3749" spans="13:15" x14ac:dyDescent="0.25">
      <c r="M3749" s="112"/>
      <c r="N3749" s="128"/>
      <c r="O3749" s="129"/>
    </row>
    <row r="3750" spans="13:15" x14ac:dyDescent="0.25">
      <c r="M3750" s="112"/>
      <c r="N3750" s="128"/>
      <c r="O3750" s="129"/>
    </row>
    <row r="3751" spans="13:15" x14ac:dyDescent="0.25">
      <c r="M3751" s="112"/>
      <c r="N3751" s="128"/>
      <c r="O3751" s="129"/>
    </row>
    <row r="3752" spans="13:15" x14ac:dyDescent="0.25">
      <c r="M3752" s="112"/>
      <c r="N3752" s="128"/>
      <c r="O3752" s="129"/>
    </row>
    <row r="3753" spans="13:15" x14ac:dyDescent="0.25">
      <c r="M3753" s="112"/>
      <c r="N3753" s="128"/>
      <c r="O3753" s="129"/>
    </row>
    <row r="3754" spans="13:15" x14ac:dyDescent="0.25">
      <c r="M3754" s="112"/>
      <c r="N3754" s="128"/>
      <c r="O3754" s="129"/>
    </row>
    <row r="3755" spans="13:15" x14ac:dyDescent="0.25">
      <c r="M3755" s="112"/>
      <c r="N3755" s="128"/>
      <c r="O3755" s="129"/>
    </row>
    <row r="3756" spans="13:15" x14ac:dyDescent="0.25">
      <c r="M3756" s="112"/>
      <c r="N3756" s="128"/>
      <c r="O3756" s="129"/>
    </row>
    <row r="3757" spans="13:15" x14ac:dyDescent="0.25">
      <c r="M3757" s="112"/>
      <c r="N3757" s="128"/>
      <c r="O3757" s="129"/>
    </row>
    <row r="3758" spans="13:15" x14ac:dyDescent="0.25">
      <c r="M3758" s="112"/>
      <c r="N3758" s="128"/>
      <c r="O3758" s="129"/>
    </row>
    <row r="3759" spans="13:15" x14ac:dyDescent="0.25">
      <c r="M3759" s="112"/>
      <c r="N3759" s="128"/>
      <c r="O3759" s="129"/>
    </row>
    <row r="3760" spans="13:15" x14ac:dyDescent="0.25">
      <c r="M3760" s="112"/>
      <c r="N3760" s="128"/>
      <c r="O3760" s="129"/>
    </row>
    <row r="3761" spans="13:15" x14ac:dyDescent="0.25">
      <c r="M3761" s="112"/>
      <c r="N3761" s="128"/>
      <c r="O3761" s="129"/>
    </row>
    <row r="3762" spans="13:15" x14ac:dyDescent="0.25">
      <c r="M3762" s="112"/>
      <c r="N3762" s="128"/>
      <c r="O3762" s="129"/>
    </row>
    <row r="3763" spans="13:15" x14ac:dyDescent="0.25">
      <c r="M3763" s="112"/>
      <c r="N3763" s="128"/>
      <c r="O3763" s="129"/>
    </row>
    <row r="3764" spans="13:15" x14ac:dyDescent="0.25">
      <c r="M3764" s="112"/>
      <c r="N3764" s="128"/>
      <c r="O3764" s="129"/>
    </row>
    <row r="3765" spans="13:15" x14ac:dyDescent="0.25">
      <c r="M3765" s="112"/>
      <c r="N3765" s="128"/>
      <c r="O3765" s="129"/>
    </row>
    <row r="3766" spans="13:15" x14ac:dyDescent="0.25">
      <c r="M3766" s="112"/>
      <c r="N3766" s="128"/>
      <c r="O3766" s="129"/>
    </row>
    <row r="3767" spans="13:15" x14ac:dyDescent="0.25">
      <c r="M3767" s="112"/>
      <c r="N3767" s="128"/>
      <c r="O3767" s="129"/>
    </row>
    <row r="3768" spans="13:15" x14ac:dyDescent="0.25">
      <c r="M3768" s="112"/>
      <c r="N3768" s="128"/>
      <c r="O3768" s="129"/>
    </row>
    <row r="3769" spans="13:15" x14ac:dyDescent="0.25">
      <c r="M3769" s="112"/>
      <c r="N3769" s="128"/>
      <c r="O3769" s="129"/>
    </row>
    <row r="3770" spans="13:15" x14ac:dyDescent="0.25">
      <c r="M3770" s="112"/>
      <c r="N3770" s="128"/>
      <c r="O3770" s="129"/>
    </row>
    <row r="3771" spans="13:15" x14ac:dyDescent="0.25">
      <c r="M3771" s="112"/>
      <c r="N3771" s="128"/>
      <c r="O3771" s="129"/>
    </row>
    <row r="3772" spans="13:15" x14ac:dyDescent="0.25">
      <c r="M3772" s="112"/>
      <c r="N3772" s="128"/>
      <c r="O3772" s="129"/>
    </row>
    <row r="3773" spans="13:15" x14ac:dyDescent="0.25">
      <c r="M3773" s="112"/>
      <c r="N3773" s="128"/>
      <c r="O3773" s="129"/>
    </row>
    <row r="3774" spans="13:15" x14ac:dyDescent="0.25">
      <c r="M3774" s="112"/>
      <c r="N3774" s="128"/>
      <c r="O3774" s="129"/>
    </row>
    <row r="3775" spans="13:15" x14ac:dyDescent="0.25">
      <c r="M3775" s="112"/>
      <c r="N3775" s="128"/>
      <c r="O3775" s="129"/>
    </row>
    <row r="3776" spans="13:15" x14ac:dyDescent="0.25">
      <c r="M3776" s="112"/>
      <c r="N3776" s="128"/>
      <c r="O3776" s="129"/>
    </row>
    <row r="3777" spans="13:15" x14ac:dyDescent="0.25">
      <c r="M3777" s="112"/>
      <c r="N3777" s="128"/>
      <c r="O3777" s="129"/>
    </row>
    <row r="3778" spans="13:15" x14ac:dyDescent="0.25">
      <c r="M3778" s="112"/>
      <c r="N3778" s="128"/>
      <c r="O3778" s="129"/>
    </row>
    <row r="3779" spans="13:15" x14ac:dyDescent="0.25">
      <c r="M3779" s="112"/>
      <c r="N3779" s="128"/>
      <c r="O3779" s="129"/>
    </row>
    <row r="3780" spans="13:15" x14ac:dyDescent="0.25">
      <c r="M3780" s="112"/>
      <c r="N3780" s="128"/>
      <c r="O3780" s="129"/>
    </row>
    <row r="3781" spans="13:15" x14ac:dyDescent="0.25">
      <c r="M3781" s="112"/>
      <c r="N3781" s="128"/>
      <c r="O3781" s="129"/>
    </row>
    <row r="3782" spans="13:15" x14ac:dyDescent="0.25">
      <c r="M3782" s="112"/>
      <c r="N3782" s="128"/>
      <c r="O3782" s="129"/>
    </row>
    <row r="3783" spans="13:15" x14ac:dyDescent="0.25">
      <c r="M3783" s="112"/>
      <c r="N3783" s="128"/>
      <c r="O3783" s="129"/>
    </row>
    <row r="3784" spans="13:15" x14ac:dyDescent="0.25">
      <c r="M3784" s="112"/>
      <c r="N3784" s="128"/>
      <c r="O3784" s="129"/>
    </row>
    <row r="3785" spans="13:15" x14ac:dyDescent="0.25">
      <c r="M3785" s="112"/>
      <c r="N3785" s="128"/>
      <c r="O3785" s="129"/>
    </row>
    <row r="3786" spans="13:15" x14ac:dyDescent="0.25">
      <c r="M3786" s="112"/>
      <c r="N3786" s="128"/>
      <c r="O3786" s="129"/>
    </row>
    <row r="3787" spans="13:15" x14ac:dyDescent="0.25">
      <c r="M3787" s="112"/>
      <c r="N3787" s="128"/>
      <c r="O3787" s="129"/>
    </row>
    <row r="3788" spans="13:15" x14ac:dyDescent="0.25">
      <c r="M3788" s="112"/>
      <c r="N3788" s="128"/>
      <c r="O3788" s="129"/>
    </row>
    <row r="3789" spans="13:15" x14ac:dyDescent="0.25">
      <c r="M3789" s="112"/>
      <c r="N3789" s="128"/>
      <c r="O3789" s="129"/>
    </row>
    <row r="3790" spans="13:15" x14ac:dyDescent="0.25">
      <c r="M3790" s="112"/>
      <c r="N3790" s="128"/>
      <c r="O3790" s="129"/>
    </row>
    <row r="3791" spans="13:15" x14ac:dyDescent="0.25">
      <c r="M3791" s="112"/>
      <c r="N3791" s="128"/>
      <c r="O3791" s="129"/>
    </row>
    <row r="3792" spans="13:15" x14ac:dyDescent="0.25">
      <c r="M3792" s="112"/>
      <c r="N3792" s="128"/>
      <c r="O3792" s="129"/>
    </row>
    <row r="3793" spans="13:15" x14ac:dyDescent="0.25">
      <c r="M3793" s="112"/>
      <c r="N3793" s="128"/>
      <c r="O3793" s="129"/>
    </row>
    <row r="3794" spans="13:15" x14ac:dyDescent="0.25">
      <c r="M3794" s="112"/>
      <c r="N3794" s="128"/>
      <c r="O3794" s="129"/>
    </row>
    <row r="3795" spans="13:15" x14ac:dyDescent="0.25">
      <c r="M3795" s="112"/>
      <c r="N3795" s="128"/>
      <c r="O3795" s="129"/>
    </row>
    <row r="3796" spans="13:15" x14ac:dyDescent="0.25">
      <c r="M3796" s="112"/>
      <c r="N3796" s="128"/>
      <c r="O3796" s="129"/>
    </row>
    <row r="3797" spans="13:15" x14ac:dyDescent="0.25">
      <c r="M3797" s="112"/>
      <c r="N3797" s="128"/>
      <c r="O3797" s="129"/>
    </row>
    <row r="3798" spans="13:15" x14ac:dyDescent="0.25">
      <c r="M3798" s="112"/>
      <c r="N3798" s="128"/>
      <c r="O3798" s="129"/>
    </row>
    <row r="3799" spans="13:15" x14ac:dyDescent="0.25">
      <c r="M3799" s="112"/>
      <c r="N3799" s="128"/>
      <c r="O3799" s="129"/>
    </row>
    <row r="3800" spans="13:15" x14ac:dyDescent="0.25">
      <c r="M3800" s="112"/>
      <c r="N3800" s="128"/>
      <c r="O3800" s="129"/>
    </row>
    <row r="3801" spans="13:15" x14ac:dyDescent="0.25">
      <c r="M3801" s="112"/>
      <c r="N3801" s="128"/>
      <c r="O3801" s="129"/>
    </row>
    <row r="3802" spans="13:15" x14ac:dyDescent="0.25">
      <c r="M3802" s="112"/>
      <c r="N3802" s="128"/>
      <c r="O3802" s="129"/>
    </row>
    <row r="3803" spans="13:15" x14ac:dyDescent="0.25">
      <c r="M3803" s="112"/>
      <c r="N3803" s="128"/>
      <c r="O3803" s="129"/>
    </row>
    <row r="3804" spans="13:15" x14ac:dyDescent="0.25">
      <c r="M3804" s="112"/>
      <c r="N3804" s="128"/>
      <c r="O3804" s="129"/>
    </row>
    <row r="3805" spans="13:15" x14ac:dyDescent="0.25">
      <c r="M3805" s="112"/>
      <c r="N3805" s="128"/>
      <c r="O3805" s="129"/>
    </row>
    <row r="3806" spans="13:15" x14ac:dyDescent="0.25">
      <c r="M3806" s="112"/>
      <c r="N3806" s="128"/>
      <c r="O3806" s="129"/>
    </row>
    <row r="3807" spans="13:15" x14ac:dyDescent="0.25">
      <c r="M3807" s="112"/>
      <c r="N3807" s="128"/>
      <c r="O3807" s="129"/>
    </row>
    <row r="3808" spans="13:15" x14ac:dyDescent="0.25">
      <c r="M3808" s="112"/>
      <c r="N3808" s="128"/>
      <c r="O3808" s="129"/>
    </row>
    <row r="3809" spans="13:15" x14ac:dyDescent="0.25">
      <c r="M3809" s="112"/>
      <c r="N3809" s="128"/>
      <c r="O3809" s="129"/>
    </row>
    <row r="3810" spans="13:15" x14ac:dyDescent="0.25">
      <c r="M3810" s="112"/>
      <c r="N3810" s="128"/>
      <c r="O3810" s="129"/>
    </row>
    <row r="3811" spans="13:15" x14ac:dyDescent="0.25">
      <c r="M3811" s="112"/>
      <c r="N3811" s="128"/>
      <c r="O3811" s="129"/>
    </row>
    <row r="3812" spans="13:15" x14ac:dyDescent="0.25">
      <c r="M3812" s="112"/>
      <c r="N3812" s="128"/>
      <c r="O3812" s="129"/>
    </row>
    <row r="3813" spans="13:15" x14ac:dyDescent="0.25">
      <c r="M3813" s="112"/>
      <c r="N3813" s="128"/>
      <c r="O3813" s="129"/>
    </row>
    <row r="3814" spans="13:15" x14ac:dyDescent="0.25">
      <c r="M3814" s="112"/>
      <c r="N3814" s="128"/>
      <c r="O3814" s="129"/>
    </row>
    <row r="3815" spans="13:15" x14ac:dyDescent="0.25">
      <c r="M3815" s="112"/>
      <c r="N3815" s="128"/>
      <c r="O3815" s="129"/>
    </row>
    <row r="3816" spans="13:15" x14ac:dyDescent="0.25">
      <c r="M3816" s="112"/>
      <c r="N3816" s="128"/>
      <c r="O3816" s="129"/>
    </row>
    <row r="3817" spans="13:15" x14ac:dyDescent="0.25">
      <c r="M3817" s="112"/>
      <c r="N3817" s="128"/>
      <c r="O3817" s="129"/>
    </row>
    <row r="3818" spans="13:15" x14ac:dyDescent="0.25">
      <c r="M3818" s="112"/>
      <c r="N3818" s="128"/>
      <c r="O3818" s="129"/>
    </row>
    <row r="3819" spans="13:15" x14ac:dyDescent="0.25">
      <c r="M3819" s="112"/>
      <c r="N3819" s="128"/>
      <c r="O3819" s="129"/>
    </row>
    <row r="3820" spans="13:15" x14ac:dyDescent="0.25">
      <c r="M3820" s="112"/>
      <c r="N3820" s="128"/>
      <c r="O3820" s="129"/>
    </row>
    <row r="3821" spans="13:15" x14ac:dyDescent="0.25">
      <c r="M3821" s="112"/>
      <c r="N3821" s="128"/>
      <c r="O3821" s="129"/>
    </row>
    <row r="3822" spans="13:15" x14ac:dyDescent="0.25">
      <c r="M3822" s="112"/>
      <c r="N3822" s="128"/>
      <c r="O3822" s="129"/>
    </row>
    <row r="3823" spans="13:15" x14ac:dyDescent="0.25">
      <c r="M3823" s="112"/>
      <c r="N3823" s="128"/>
      <c r="O3823" s="129"/>
    </row>
    <row r="3824" spans="13:15" x14ac:dyDescent="0.25">
      <c r="M3824" s="112"/>
      <c r="N3824" s="128"/>
      <c r="O3824" s="129"/>
    </row>
    <row r="3825" spans="13:15" x14ac:dyDescent="0.25">
      <c r="M3825" s="112"/>
      <c r="N3825" s="128"/>
      <c r="O3825" s="129"/>
    </row>
    <row r="3826" spans="13:15" x14ac:dyDescent="0.25">
      <c r="M3826" s="112"/>
      <c r="N3826" s="128"/>
      <c r="O3826" s="129"/>
    </row>
    <row r="3827" spans="13:15" x14ac:dyDescent="0.25">
      <c r="M3827" s="112"/>
      <c r="N3827" s="128"/>
      <c r="O3827" s="129"/>
    </row>
    <row r="3828" spans="13:15" x14ac:dyDescent="0.25">
      <c r="M3828" s="112"/>
      <c r="N3828" s="128"/>
      <c r="O3828" s="129"/>
    </row>
    <row r="3829" spans="13:15" x14ac:dyDescent="0.25">
      <c r="M3829" s="112"/>
      <c r="N3829" s="128"/>
      <c r="O3829" s="129"/>
    </row>
    <row r="3830" spans="13:15" x14ac:dyDescent="0.25">
      <c r="M3830" s="112"/>
      <c r="N3830" s="128"/>
      <c r="O3830" s="129"/>
    </row>
    <row r="3831" spans="13:15" x14ac:dyDescent="0.25">
      <c r="M3831" s="112"/>
      <c r="N3831" s="128"/>
      <c r="O3831" s="129"/>
    </row>
    <row r="3832" spans="13:15" x14ac:dyDescent="0.25">
      <c r="M3832" s="112"/>
      <c r="N3832" s="128"/>
      <c r="O3832" s="129"/>
    </row>
    <row r="3833" spans="13:15" x14ac:dyDescent="0.25">
      <c r="M3833" s="112"/>
      <c r="N3833" s="128"/>
      <c r="O3833" s="129"/>
    </row>
    <row r="3834" spans="13:15" x14ac:dyDescent="0.25">
      <c r="M3834" s="112"/>
      <c r="N3834" s="128"/>
      <c r="O3834" s="129"/>
    </row>
    <row r="3835" spans="13:15" x14ac:dyDescent="0.25">
      <c r="M3835" s="112"/>
      <c r="N3835" s="128"/>
      <c r="O3835" s="129"/>
    </row>
    <row r="3836" spans="13:15" x14ac:dyDescent="0.25">
      <c r="M3836" s="112"/>
      <c r="N3836" s="128"/>
      <c r="O3836" s="129"/>
    </row>
    <row r="3837" spans="13:15" x14ac:dyDescent="0.25">
      <c r="M3837" s="112"/>
      <c r="N3837" s="128"/>
      <c r="O3837" s="129"/>
    </row>
    <row r="3838" spans="13:15" x14ac:dyDescent="0.25">
      <c r="M3838" s="112"/>
      <c r="N3838" s="128"/>
      <c r="O3838" s="129"/>
    </row>
    <row r="3839" spans="13:15" x14ac:dyDescent="0.25">
      <c r="M3839" s="112"/>
      <c r="N3839" s="128"/>
      <c r="O3839" s="129"/>
    </row>
    <row r="3840" spans="13:15" x14ac:dyDescent="0.25">
      <c r="M3840" s="112"/>
      <c r="N3840" s="128"/>
      <c r="O3840" s="129"/>
    </row>
    <row r="3841" spans="13:15" x14ac:dyDescent="0.25">
      <c r="M3841" s="112"/>
      <c r="N3841" s="128"/>
      <c r="O3841" s="129"/>
    </row>
    <row r="3842" spans="13:15" x14ac:dyDescent="0.25">
      <c r="M3842" s="112"/>
      <c r="N3842" s="128"/>
      <c r="O3842" s="129"/>
    </row>
    <row r="3843" spans="13:15" x14ac:dyDescent="0.25">
      <c r="M3843" s="112"/>
      <c r="N3843" s="128"/>
      <c r="O3843" s="129"/>
    </row>
    <row r="3844" spans="13:15" x14ac:dyDescent="0.25">
      <c r="M3844" s="112"/>
      <c r="N3844" s="128"/>
      <c r="O3844" s="129"/>
    </row>
    <row r="3845" spans="13:15" x14ac:dyDescent="0.25">
      <c r="M3845" s="112"/>
      <c r="N3845" s="128"/>
      <c r="O3845" s="129"/>
    </row>
    <row r="3846" spans="13:15" x14ac:dyDescent="0.25">
      <c r="M3846" s="112"/>
      <c r="N3846" s="128"/>
      <c r="O3846" s="129"/>
    </row>
    <row r="3847" spans="13:15" x14ac:dyDescent="0.25">
      <c r="M3847" s="112"/>
      <c r="N3847" s="128"/>
      <c r="O3847" s="129"/>
    </row>
    <row r="3848" spans="13:15" x14ac:dyDescent="0.25">
      <c r="M3848" s="112"/>
      <c r="N3848" s="128"/>
      <c r="O3848" s="129"/>
    </row>
    <row r="3849" spans="13:15" x14ac:dyDescent="0.25">
      <c r="M3849" s="112"/>
      <c r="N3849" s="128"/>
      <c r="O3849" s="129"/>
    </row>
    <row r="3850" spans="13:15" x14ac:dyDescent="0.25">
      <c r="M3850" s="112"/>
      <c r="N3850" s="128"/>
      <c r="O3850" s="129"/>
    </row>
    <row r="3851" spans="13:15" x14ac:dyDescent="0.25">
      <c r="M3851" s="112"/>
      <c r="N3851" s="128"/>
      <c r="O3851" s="129"/>
    </row>
    <row r="3852" spans="13:15" x14ac:dyDescent="0.25">
      <c r="M3852" s="112"/>
      <c r="N3852" s="128"/>
      <c r="O3852" s="129"/>
    </row>
    <row r="3853" spans="13:15" x14ac:dyDescent="0.25">
      <c r="M3853" s="112"/>
      <c r="N3853" s="128"/>
      <c r="O3853" s="129"/>
    </row>
    <row r="3854" spans="13:15" x14ac:dyDescent="0.25">
      <c r="M3854" s="112"/>
      <c r="N3854" s="128"/>
      <c r="O3854" s="129"/>
    </row>
    <row r="3855" spans="13:15" x14ac:dyDescent="0.25">
      <c r="M3855" s="112"/>
      <c r="N3855" s="128"/>
      <c r="O3855" s="129"/>
    </row>
    <row r="3856" spans="13:15" x14ac:dyDescent="0.25">
      <c r="M3856" s="112"/>
      <c r="N3856" s="128"/>
      <c r="O3856" s="129"/>
    </row>
    <row r="3857" spans="13:15" x14ac:dyDescent="0.25">
      <c r="M3857" s="112"/>
      <c r="N3857" s="128"/>
      <c r="O3857" s="129"/>
    </row>
    <row r="3858" spans="13:15" x14ac:dyDescent="0.25">
      <c r="M3858" s="112"/>
      <c r="N3858" s="128"/>
      <c r="O3858" s="129"/>
    </row>
    <row r="3859" spans="13:15" x14ac:dyDescent="0.25">
      <c r="M3859" s="112"/>
      <c r="N3859" s="128"/>
      <c r="O3859" s="129"/>
    </row>
    <row r="3860" spans="13:15" x14ac:dyDescent="0.25">
      <c r="M3860" s="112"/>
      <c r="N3860" s="128"/>
      <c r="O3860" s="129"/>
    </row>
    <row r="3861" spans="13:15" x14ac:dyDescent="0.25">
      <c r="M3861" s="112"/>
      <c r="N3861" s="128"/>
      <c r="O3861" s="129"/>
    </row>
    <row r="3862" spans="13:15" x14ac:dyDescent="0.25">
      <c r="M3862" s="112"/>
      <c r="N3862" s="128"/>
      <c r="O3862" s="129"/>
    </row>
    <row r="3863" spans="13:15" x14ac:dyDescent="0.25">
      <c r="M3863" s="112"/>
      <c r="N3863" s="128"/>
      <c r="O3863" s="129"/>
    </row>
    <row r="3864" spans="13:15" x14ac:dyDescent="0.25">
      <c r="M3864" s="112"/>
      <c r="N3864" s="128"/>
      <c r="O3864" s="129"/>
    </row>
    <row r="3865" spans="13:15" x14ac:dyDescent="0.25">
      <c r="M3865" s="112"/>
      <c r="N3865" s="128"/>
      <c r="O3865" s="129"/>
    </row>
    <row r="3866" spans="13:15" x14ac:dyDescent="0.25">
      <c r="M3866" s="112"/>
      <c r="N3866" s="128"/>
      <c r="O3866" s="129"/>
    </row>
    <row r="3867" spans="13:15" x14ac:dyDescent="0.25">
      <c r="M3867" s="112"/>
      <c r="N3867" s="128"/>
      <c r="O3867" s="129"/>
    </row>
    <row r="3868" spans="13:15" x14ac:dyDescent="0.25">
      <c r="M3868" s="112"/>
      <c r="N3868" s="128"/>
      <c r="O3868" s="129"/>
    </row>
    <row r="3869" spans="13:15" x14ac:dyDescent="0.25">
      <c r="M3869" s="112"/>
      <c r="N3869" s="128"/>
      <c r="O3869" s="129"/>
    </row>
    <row r="3870" spans="13:15" x14ac:dyDescent="0.25">
      <c r="M3870" s="112"/>
      <c r="N3870" s="128"/>
      <c r="O3870" s="129"/>
    </row>
    <row r="3871" spans="13:15" x14ac:dyDescent="0.25">
      <c r="M3871" s="112"/>
      <c r="N3871" s="128"/>
      <c r="O3871" s="129"/>
    </row>
    <row r="3872" spans="13:15" x14ac:dyDescent="0.25">
      <c r="M3872" s="112"/>
      <c r="N3872" s="128"/>
      <c r="O3872" s="129"/>
    </row>
    <row r="3873" spans="13:15" x14ac:dyDescent="0.25">
      <c r="M3873" s="112"/>
      <c r="N3873" s="128"/>
      <c r="O3873" s="129"/>
    </row>
    <row r="3874" spans="13:15" x14ac:dyDescent="0.25">
      <c r="M3874" s="112"/>
      <c r="N3874" s="128"/>
      <c r="O3874" s="129"/>
    </row>
    <row r="3875" spans="13:15" x14ac:dyDescent="0.25">
      <c r="M3875" s="112"/>
      <c r="N3875" s="128"/>
      <c r="O3875" s="129"/>
    </row>
    <row r="3876" spans="13:15" x14ac:dyDescent="0.25">
      <c r="M3876" s="112"/>
      <c r="N3876" s="128"/>
      <c r="O3876" s="129"/>
    </row>
    <row r="3877" spans="13:15" x14ac:dyDescent="0.25">
      <c r="M3877" s="112"/>
      <c r="N3877" s="128"/>
      <c r="O3877" s="129"/>
    </row>
    <row r="3878" spans="13:15" x14ac:dyDescent="0.25">
      <c r="M3878" s="112"/>
      <c r="N3878" s="128"/>
      <c r="O3878" s="129"/>
    </row>
    <row r="3879" spans="13:15" x14ac:dyDescent="0.25">
      <c r="M3879" s="112"/>
      <c r="N3879" s="128"/>
      <c r="O3879" s="129"/>
    </row>
    <row r="3880" spans="13:15" x14ac:dyDescent="0.25">
      <c r="M3880" s="112"/>
      <c r="N3880" s="128"/>
      <c r="O3880" s="129"/>
    </row>
    <row r="3881" spans="13:15" x14ac:dyDescent="0.25">
      <c r="M3881" s="112"/>
      <c r="N3881" s="128"/>
      <c r="O3881" s="129"/>
    </row>
    <row r="3882" spans="13:15" x14ac:dyDescent="0.25">
      <c r="M3882" s="112"/>
      <c r="N3882" s="128"/>
      <c r="O3882" s="129"/>
    </row>
    <row r="3883" spans="13:15" x14ac:dyDescent="0.25">
      <c r="M3883" s="112"/>
      <c r="N3883" s="128"/>
      <c r="O3883" s="129"/>
    </row>
    <row r="3884" spans="13:15" x14ac:dyDescent="0.25">
      <c r="M3884" s="112"/>
      <c r="N3884" s="128"/>
      <c r="O3884" s="129"/>
    </row>
    <row r="3885" spans="13:15" x14ac:dyDescent="0.25">
      <c r="M3885" s="112"/>
      <c r="N3885" s="128"/>
      <c r="O3885" s="129"/>
    </row>
    <row r="3886" spans="13:15" x14ac:dyDescent="0.25">
      <c r="M3886" s="112"/>
      <c r="N3886" s="128"/>
      <c r="O3886" s="129"/>
    </row>
    <row r="3887" spans="13:15" x14ac:dyDescent="0.25">
      <c r="M3887" s="112"/>
      <c r="N3887" s="128"/>
      <c r="O3887" s="129"/>
    </row>
    <row r="3888" spans="13:15" x14ac:dyDescent="0.25">
      <c r="M3888" s="112"/>
      <c r="N3888" s="128"/>
      <c r="O3888" s="129"/>
    </row>
    <row r="3889" spans="13:15" x14ac:dyDescent="0.25">
      <c r="M3889" s="112"/>
      <c r="N3889" s="128"/>
      <c r="O3889" s="129"/>
    </row>
    <row r="3890" spans="13:15" x14ac:dyDescent="0.25">
      <c r="M3890" s="112"/>
      <c r="N3890" s="128"/>
      <c r="O3890" s="129"/>
    </row>
    <row r="3891" spans="13:15" x14ac:dyDescent="0.25">
      <c r="M3891" s="112"/>
      <c r="N3891" s="128"/>
      <c r="O3891" s="129"/>
    </row>
    <row r="3892" spans="13:15" x14ac:dyDescent="0.25">
      <c r="M3892" s="112"/>
      <c r="N3892" s="128"/>
      <c r="O3892" s="129"/>
    </row>
    <row r="3893" spans="13:15" x14ac:dyDescent="0.25">
      <c r="M3893" s="112"/>
      <c r="N3893" s="128"/>
      <c r="O3893" s="129"/>
    </row>
    <row r="3894" spans="13:15" x14ac:dyDescent="0.25">
      <c r="M3894" s="112"/>
      <c r="N3894" s="128"/>
      <c r="O3894" s="129"/>
    </row>
    <row r="3895" spans="13:15" x14ac:dyDescent="0.25">
      <c r="M3895" s="112"/>
      <c r="N3895" s="128"/>
      <c r="O3895" s="129"/>
    </row>
    <row r="3896" spans="13:15" x14ac:dyDescent="0.25">
      <c r="M3896" s="112"/>
      <c r="N3896" s="128"/>
      <c r="O3896" s="129"/>
    </row>
    <row r="3897" spans="13:15" x14ac:dyDescent="0.25">
      <c r="M3897" s="112"/>
      <c r="N3897" s="128"/>
      <c r="O3897" s="129"/>
    </row>
    <row r="3898" spans="13:15" x14ac:dyDescent="0.25">
      <c r="M3898" s="112"/>
      <c r="N3898" s="128"/>
      <c r="O3898" s="129"/>
    </row>
    <row r="3899" spans="13:15" x14ac:dyDescent="0.25">
      <c r="M3899" s="112"/>
      <c r="N3899" s="128"/>
      <c r="O3899" s="129"/>
    </row>
    <row r="3900" spans="13:15" x14ac:dyDescent="0.25">
      <c r="M3900" s="112"/>
      <c r="N3900" s="128"/>
      <c r="O3900" s="129"/>
    </row>
    <row r="3901" spans="13:15" x14ac:dyDescent="0.25">
      <c r="M3901" s="112"/>
      <c r="N3901" s="128"/>
      <c r="O3901" s="129"/>
    </row>
    <row r="3902" spans="13:15" x14ac:dyDescent="0.25">
      <c r="M3902" s="112"/>
      <c r="N3902" s="128"/>
      <c r="O3902" s="129"/>
    </row>
    <row r="3903" spans="13:15" x14ac:dyDescent="0.25">
      <c r="M3903" s="112"/>
      <c r="N3903" s="128"/>
      <c r="O3903" s="129"/>
    </row>
    <row r="3904" spans="13:15" x14ac:dyDescent="0.25">
      <c r="M3904" s="112"/>
      <c r="N3904" s="128"/>
      <c r="O3904" s="129"/>
    </row>
    <row r="3905" spans="13:15" x14ac:dyDescent="0.25">
      <c r="M3905" s="112"/>
      <c r="N3905" s="128"/>
      <c r="O3905" s="129"/>
    </row>
    <row r="3906" spans="13:15" x14ac:dyDescent="0.25">
      <c r="M3906" s="112"/>
      <c r="N3906" s="128"/>
      <c r="O3906" s="129"/>
    </row>
    <row r="3907" spans="13:15" x14ac:dyDescent="0.25">
      <c r="M3907" s="112"/>
      <c r="N3907" s="128"/>
      <c r="O3907" s="129"/>
    </row>
    <row r="3908" spans="13:15" x14ac:dyDescent="0.25">
      <c r="M3908" s="112"/>
      <c r="N3908" s="128"/>
      <c r="O3908" s="129"/>
    </row>
    <row r="3909" spans="13:15" x14ac:dyDescent="0.25">
      <c r="M3909" s="112"/>
      <c r="N3909" s="128"/>
      <c r="O3909" s="129"/>
    </row>
    <row r="3910" spans="13:15" x14ac:dyDescent="0.25">
      <c r="M3910" s="112"/>
      <c r="N3910" s="128"/>
      <c r="O3910" s="129"/>
    </row>
    <row r="3911" spans="13:15" x14ac:dyDescent="0.25">
      <c r="M3911" s="112"/>
      <c r="N3911" s="128"/>
      <c r="O3911" s="129"/>
    </row>
    <row r="3912" spans="13:15" x14ac:dyDescent="0.25">
      <c r="M3912" s="112"/>
      <c r="N3912" s="128"/>
      <c r="O3912" s="129"/>
    </row>
    <row r="3913" spans="13:15" x14ac:dyDescent="0.25">
      <c r="M3913" s="112"/>
      <c r="N3913" s="128"/>
      <c r="O3913" s="129"/>
    </row>
    <row r="3914" spans="13:15" x14ac:dyDescent="0.25">
      <c r="M3914" s="112"/>
      <c r="N3914" s="128"/>
      <c r="O3914" s="129"/>
    </row>
    <row r="3915" spans="13:15" x14ac:dyDescent="0.25">
      <c r="M3915" s="112"/>
      <c r="N3915" s="128"/>
      <c r="O3915" s="129"/>
    </row>
    <row r="3916" spans="13:15" x14ac:dyDescent="0.25">
      <c r="M3916" s="112"/>
      <c r="N3916" s="128"/>
      <c r="O3916" s="129"/>
    </row>
    <row r="3917" spans="13:15" x14ac:dyDescent="0.25">
      <c r="M3917" s="112"/>
      <c r="N3917" s="128"/>
      <c r="O3917" s="129"/>
    </row>
    <row r="3918" spans="13:15" x14ac:dyDescent="0.25">
      <c r="M3918" s="112"/>
      <c r="N3918" s="128"/>
      <c r="O3918" s="129"/>
    </row>
    <row r="3919" spans="13:15" x14ac:dyDescent="0.25">
      <c r="M3919" s="112"/>
      <c r="N3919" s="128"/>
      <c r="O3919" s="129"/>
    </row>
    <row r="3920" spans="13:15" x14ac:dyDescent="0.25">
      <c r="M3920" s="112"/>
      <c r="N3920" s="128"/>
      <c r="O3920" s="129"/>
    </row>
    <row r="3921" spans="13:15" x14ac:dyDescent="0.25">
      <c r="M3921" s="112"/>
      <c r="N3921" s="128"/>
      <c r="O3921" s="129"/>
    </row>
    <row r="3922" spans="13:15" x14ac:dyDescent="0.25">
      <c r="M3922" s="112"/>
      <c r="N3922" s="128"/>
      <c r="O3922" s="129"/>
    </row>
    <row r="3923" spans="13:15" x14ac:dyDescent="0.25">
      <c r="M3923" s="112"/>
      <c r="N3923" s="128"/>
      <c r="O3923" s="129"/>
    </row>
    <row r="3924" spans="13:15" x14ac:dyDescent="0.25">
      <c r="M3924" s="112"/>
      <c r="N3924" s="128"/>
      <c r="O3924" s="129"/>
    </row>
    <row r="3925" spans="13:15" x14ac:dyDescent="0.25">
      <c r="M3925" s="112"/>
      <c r="N3925" s="128"/>
      <c r="O3925" s="129"/>
    </row>
    <row r="3926" spans="13:15" x14ac:dyDescent="0.25">
      <c r="M3926" s="112"/>
      <c r="N3926" s="128"/>
      <c r="O3926" s="129"/>
    </row>
    <row r="3927" spans="13:15" x14ac:dyDescent="0.25">
      <c r="M3927" s="112"/>
      <c r="N3927" s="128"/>
      <c r="O3927" s="129"/>
    </row>
    <row r="3928" spans="13:15" x14ac:dyDescent="0.25">
      <c r="M3928" s="112"/>
      <c r="N3928" s="128"/>
      <c r="O3928" s="129"/>
    </row>
    <row r="3929" spans="13:15" x14ac:dyDescent="0.25">
      <c r="M3929" s="112"/>
      <c r="N3929" s="128"/>
      <c r="O3929" s="129"/>
    </row>
    <row r="3930" spans="13:15" x14ac:dyDescent="0.25">
      <c r="M3930" s="112"/>
      <c r="N3930" s="128"/>
      <c r="O3930" s="129"/>
    </row>
    <row r="3931" spans="13:15" x14ac:dyDescent="0.25">
      <c r="M3931" s="112"/>
      <c r="N3931" s="128"/>
      <c r="O3931" s="129"/>
    </row>
    <row r="3932" spans="13:15" x14ac:dyDescent="0.25">
      <c r="M3932" s="112"/>
      <c r="N3932" s="128"/>
      <c r="O3932" s="129"/>
    </row>
    <row r="3933" spans="13:15" x14ac:dyDescent="0.25">
      <c r="M3933" s="112"/>
      <c r="N3933" s="128"/>
      <c r="O3933" s="129"/>
    </row>
    <row r="3934" spans="13:15" x14ac:dyDescent="0.25">
      <c r="M3934" s="112"/>
      <c r="N3934" s="128"/>
      <c r="O3934" s="129"/>
    </row>
    <row r="3935" spans="13:15" x14ac:dyDescent="0.25">
      <c r="M3935" s="112"/>
      <c r="N3935" s="128"/>
      <c r="O3935" s="129"/>
    </row>
    <row r="3936" spans="13:15" x14ac:dyDescent="0.25">
      <c r="M3936" s="112"/>
      <c r="N3936" s="128"/>
      <c r="O3936" s="129"/>
    </row>
    <row r="3937" spans="13:15" x14ac:dyDescent="0.25">
      <c r="M3937" s="112"/>
      <c r="N3937" s="128"/>
      <c r="O3937" s="129"/>
    </row>
    <row r="3938" spans="13:15" x14ac:dyDescent="0.25">
      <c r="M3938" s="112"/>
      <c r="N3938" s="128"/>
      <c r="O3938" s="129"/>
    </row>
    <row r="3939" spans="13:15" x14ac:dyDescent="0.25">
      <c r="M3939" s="112"/>
      <c r="N3939" s="128"/>
      <c r="O3939" s="129"/>
    </row>
    <row r="3940" spans="13:15" x14ac:dyDescent="0.25">
      <c r="M3940" s="112"/>
      <c r="N3940" s="128"/>
      <c r="O3940" s="129"/>
    </row>
    <row r="3941" spans="13:15" x14ac:dyDescent="0.25">
      <c r="M3941" s="112"/>
      <c r="N3941" s="128"/>
      <c r="O3941" s="129"/>
    </row>
    <row r="3942" spans="13:15" x14ac:dyDescent="0.25">
      <c r="M3942" s="112"/>
      <c r="N3942" s="128"/>
      <c r="O3942" s="129"/>
    </row>
    <row r="3943" spans="13:15" x14ac:dyDescent="0.25">
      <c r="M3943" s="112"/>
      <c r="N3943" s="128"/>
      <c r="O3943" s="129"/>
    </row>
    <row r="3944" spans="13:15" x14ac:dyDescent="0.25">
      <c r="M3944" s="112"/>
      <c r="N3944" s="128"/>
      <c r="O3944" s="129"/>
    </row>
    <row r="3945" spans="13:15" x14ac:dyDescent="0.25">
      <c r="M3945" s="112"/>
      <c r="N3945" s="128"/>
      <c r="O3945" s="129"/>
    </row>
    <row r="3946" spans="13:15" x14ac:dyDescent="0.25">
      <c r="M3946" s="112"/>
      <c r="N3946" s="128"/>
      <c r="O3946" s="129"/>
    </row>
    <row r="3947" spans="13:15" x14ac:dyDescent="0.25">
      <c r="M3947" s="112"/>
      <c r="N3947" s="128"/>
      <c r="O3947" s="129"/>
    </row>
    <row r="3948" spans="13:15" x14ac:dyDescent="0.25">
      <c r="M3948" s="112"/>
      <c r="N3948" s="128"/>
      <c r="O3948" s="129"/>
    </row>
    <row r="3949" spans="13:15" x14ac:dyDescent="0.25">
      <c r="M3949" s="112"/>
      <c r="N3949" s="128"/>
      <c r="O3949" s="129"/>
    </row>
    <row r="3950" spans="13:15" x14ac:dyDescent="0.25">
      <c r="M3950" s="112"/>
      <c r="N3950" s="128"/>
      <c r="O3950" s="129"/>
    </row>
    <row r="3951" spans="13:15" x14ac:dyDescent="0.25">
      <c r="M3951" s="112"/>
      <c r="N3951" s="128"/>
      <c r="O3951" s="129"/>
    </row>
    <row r="3952" spans="13:15" x14ac:dyDescent="0.25">
      <c r="M3952" s="112"/>
      <c r="N3952" s="128"/>
      <c r="O3952" s="129"/>
    </row>
    <row r="3953" spans="13:15" x14ac:dyDescent="0.25">
      <c r="M3953" s="112"/>
      <c r="N3953" s="128"/>
      <c r="O3953" s="129"/>
    </row>
    <row r="3954" spans="13:15" x14ac:dyDescent="0.25">
      <c r="M3954" s="112"/>
      <c r="N3954" s="128"/>
      <c r="O3954" s="129"/>
    </row>
    <row r="3955" spans="13:15" x14ac:dyDescent="0.25">
      <c r="M3955" s="112"/>
      <c r="N3955" s="128"/>
      <c r="O3955" s="129"/>
    </row>
    <row r="3956" spans="13:15" x14ac:dyDescent="0.25">
      <c r="M3956" s="112"/>
      <c r="N3956" s="128"/>
      <c r="O3956" s="129"/>
    </row>
    <row r="3957" spans="13:15" x14ac:dyDescent="0.25">
      <c r="M3957" s="112"/>
      <c r="N3957" s="128"/>
      <c r="O3957" s="129"/>
    </row>
    <row r="3958" spans="13:15" x14ac:dyDescent="0.25">
      <c r="M3958" s="112"/>
      <c r="N3958" s="128"/>
      <c r="O3958" s="129"/>
    </row>
    <row r="3959" spans="13:15" x14ac:dyDescent="0.25">
      <c r="M3959" s="112"/>
      <c r="N3959" s="128"/>
      <c r="O3959" s="129"/>
    </row>
    <row r="3960" spans="13:15" x14ac:dyDescent="0.25">
      <c r="M3960" s="112"/>
      <c r="N3960" s="128"/>
      <c r="O3960" s="129"/>
    </row>
    <row r="3961" spans="13:15" x14ac:dyDescent="0.25">
      <c r="M3961" s="112"/>
      <c r="N3961" s="128"/>
      <c r="O3961" s="129"/>
    </row>
    <row r="3962" spans="13:15" x14ac:dyDescent="0.25">
      <c r="M3962" s="112"/>
      <c r="N3962" s="128"/>
      <c r="O3962" s="129"/>
    </row>
    <row r="3963" spans="13:15" x14ac:dyDescent="0.25">
      <c r="M3963" s="112"/>
      <c r="N3963" s="128"/>
      <c r="O3963" s="129"/>
    </row>
    <row r="3964" spans="13:15" x14ac:dyDescent="0.25">
      <c r="M3964" s="112"/>
      <c r="N3964" s="128"/>
      <c r="O3964" s="129"/>
    </row>
    <row r="3965" spans="13:15" x14ac:dyDescent="0.25">
      <c r="M3965" s="112"/>
      <c r="N3965" s="128"/>
      <c r="O3965" s="129"/>
    </row>
    <row r="3966" spans="13:15" x14ac:dyDescent="0.25">
      <c r="M3966" s="112"/>
      <c r="N3966" s="128"/>
      <c r="O3966" s="129"/>
    </row>
    <row r="3967" spans="13:15" x14ac:dyDescent="0.25">
      <c r="M3967" s="112"/>
      <c r="N3967" s="128"/>
      <c r="O3967" s="129"/>
    </row>
    <row r="3968" spans="13:15" x14ac:dyDescent="0.25">
      <c r="M3968" s="112"/>
      <c r="N3968" s="128"/>
      <c r="O3968" s="129"/>
    </row>
    <row r="3969" spans="13:15" x14ac:dyDescent="0.25">
      <c r="M3969" s="112"/>
      <c r="N3969" s="128"/>
      <c r="O3969" s="129"/>
    </row>
    <row r="3970" spans="13:15" x14ac:dyDescent="0.25">
      <c r="M3970" s="112"/>
      <c r="N3970" s="128"/>
      <c r="O3970" s="129"/>
    </row>
    <row r="3971" spans="13:15" x14ac:dyDescent="0.25">
      <c r="M3971" s="112"/>
      <c r="N3971" s="128"/>
      <c r="O3971" s="129"/>
    </row>
    <row r="3972" spans="13:15" x14ac:dyDescent="0.25">
      <c r="M3972" s="112"/>
      <c r="N3972" s="128"/>
      <c r="O3972" s="129"/>
    </row>
    <row r="3973" spans="13:15" x14ac:dyDescent="0.25">
      <c r="M3973" s="112"/>
      <c r="N3973" s="128"/>
      <c r="O3973" s="129"/>
    </row>
    <row r="3974" spans="13:15" x14ac:dyDescent="0.25">
      <c r="M3974" s="112"/>
      <c r="N3974" s="128"/>
      <c r="O3974" s="129"/>
    </row>
    <row r="3975" spans="13:15" x14ac:dyDescent="0.25">
      <c r="M3975" s="112"/>
      <c r="N3975" s="128"/>
      <c r="O3975" s="129"/>
    </row>
    <row r="3976" spans="13:15" x14ac:dyDescent="0.25">
      <c r="M3976" s="112"/>
      <c r="N3976" s="128"/>
      <c r="O3976" s="129"/>
    </row>
    <row r="3977" spans="13:15" x14ac:dyDescent="0.25">
      <c r="M3977" s="112"/>
      <c r="N3977" s="128"/>
      <c r="O3977" s="129"/>
    </row>
    <row r="3978" spans="13:15" x14ac:dyDescent="0.25">
      <c r="M3978" s="112"/>
      <c r="N3978" s="128"/>
      <c r="O3978" s="129"/>
    </row>
    <row r="3979" spans="13:15" x14ac:dyDescent="0.25">
      <c r="M3979" s="112"/>
      <c r="N3979" s="128"/>
      <c r="O3979" s="129"/>
    </row>
    <row r="3980" spans="13:15" x14ac:dyDescent="0.25">
      <c r="M3980" s="112"/>
      <c r="N3980" s="128"/>
      <c r="O3980" s="129"/>
    </row>
    <row r="3981" spans="13:15" x14ac:dyDescent="0.25">
      <c r="M3981" s="112"/>
      <c r="N3981" s="128"/>
      <c r="O3981" s="129"/>
    </row>
    <row r="3982" spans="13:15" x14ac:dyDescent="0.25">
      <c r="M3982" s="112"/>
      <c r="N3982" s="128"/>
      <c r="O3982" s="129"/>
    </row>
    <row r="3983" spans="13:15" x14ac:dyDescent="0.25">
      <c r="M3983" s="112"/>
      <c r="N3983" s="128"/>
      <c r="O3983" s="129"/>
    </row>
    <row r="3984" spans="13:15" x14ac:dyDescent="0.25">
      <c r="M3984" s="112"/>
      <c r="N3984" s="128"/>
      <c r="O3984" s="129"/>
    </row>
    <row r="3985" spans="13:15" x14ac:dyDescent="0.25">
      <c r="M3985" s="112"/>
      <c r="N3985" s="128"/>
      <c r="O3985" s="129"/>
    </row>
    <row r="3986" spans="13:15" x14ac:dyDescent="0.25">
      <c r="M3986" s="112"/>
      <c r="N3986" s="128"/>
      <c r="O3986" s="129"/>
    </row>
    <row r="3987" spans="13:15" x14ac:dyDescent="0.25">
      <c r="M3987" s="112"/>
      <c r="N3987" s="128"/>
      <c r="O3987" s="129"/>
    </row>
    <row r="3988" spans="13:15" x14ac:dyDescent="0.25">
      <c r="M3988" s="112"/>
      <c r="N3988" s="128"/>
      <c r="O3988" s="129"/>
    </row>
    <row r="3989" spans="13:15" x14ac:dyDescent="0.25">
      <c r="M3989" s="112"/>
      <c r="N3989" s="128"/>
      <c r="O3989" s="129"/>
    </row>
    <row r="3990" spans="13:15" x14ac:dyDescent="0.25">
      <c r="M3990" s="112"/>
      <c r="N3990" s="128"/>
      <c r="O3990" s="129"/>
    </row>
    <row r="3991" spans="13:15" x14ac:dyDescent="0.25">
      <c r="M3991" s="112"/>
      <c r="N3991" s="128"/>
      <c r="O3991" s="129"/>
    </row>
    <row r="3992" spans="13:15" x14ac:dyDescent="0.25">
      <c r="M3992" s="112"/>
      <c r="N3992" s="128"/>
      <c r="O3992" s="129"/>
    </row>
    <row r="3993" spans="13:15" x14ac:dyDescent="0.25">
      <c r="M3993" s="112"/>
      <c r="N3993" s="128"/>
      <c r="O3993" s="129"/>
    </row>
    <row r="3994" spans="13:15" x14ac:dyDescent="0.25">
      <c r="M3994" s="112"/>
      <c r="N3994" s="128"/>
      <c r="O3994" s="129"/>
    </row>
    <row r="3995" spans="13:15" x14ac:dyDescent="0.25">
      <c r="M3995" s="112"/>
      <c r="N3995" s="128"/>
      <c r="O3995" s="129"/>
    </row>
    <row r="3996" spans="13:15" x14ac:dyDescent="0.25">
      <c r="M3996" s="112"/>
      <c r="N3996" s="128"/>
      <c r="O3996" s="129"/>
    </row>
    <row r="3997" spans="13:15" x14ac:dyDescent="0.25">
      <c r="M3997" s="112"/>
      <c r="N3997" s="128"/>
      <c r="O3997" s="129"/>
    </row>
    <row r="3998" spans="13:15" x14ac:dyDescent="0.25">
      <c r="M3998" s="112"/>
      <c r="N3998" s="128"/>
      <c r="O3998" s="129"/>
    </row>
    <row r="3999" spans="13:15" x14ac:dyDescent="0.25">
      <c r="M3999" s="112"/>
      <c r="N3999" s="128"/>
      <c r="O3999" s="129"/>
    </row>
    <row r="4000" spans="13:15" x14ac:dyDescent="0.25">
      <c r="M4000" s="112"/>
      <c r="N4000" s="128"/>
      <c r="O4000" s="129"/>
    </row>
    <row r="4001" spans="13:15" x14ac:dyDescent="0.25">
      <c r="M4001" s="112"/>
      <c r="N4001" s="128"/>
      <c r="O4001" s="129"/>
    </row>
    <row r="4002" spans="13:15" x14ac:dyDescent="0.25">
      <c r="M4002" s="112"/>
      <c r="N4002" s="128"/>
      <c r="O4002" s="129"/>
    </row>
    <row r="4003" spans="13:15" x14ac:dyDescent="0.25">
      <c r="M4003" s="112"/>
      <c r="N4003" s="128"/>
      <c r="O4003" s="129"/>
    </row>
    <row r="4004" spans="13:15" x14ac:dyDescent="0.25">
      <c r="M4004" s="112"/>
      <c r="N4004" s="128"/>
      <c r="O4004" s="129"/>
    </row>
    <row r="4005" spans="13:15" x14ac:dyDescent="0.25">
      <c r="M4005" s="112"/>
      <c r="N4005" s="128"/>
      <c r="O4005" s="129"/>
    </row>
    <row r="4006" spans="13:15" x14ac:dyDescent="0.25">
      <c r="M4006" s="112"/>
      <c r="N4006" s="128"/>
      <c r="O4006" s="129"/>
    </row>
    <row r="4007" spans="13:15" x14ac:dyDescent="0.25">
      <c r="M4007" s="112"/>
      <c r="N4007" s="128"/>
      <c r="O4007" s="129"/>
    </row>
    <row r="4008" spans="13:15" x14ac:dyDescent="0.25">
      <c r="M4008" s="112"/>
      <c r="N4008" s="128"/>
      <c r="O4008" s="129"/>
    </row>
    <row r="4009" spans="13:15" x14ac:dyDescent="0.25">
      <c r="M4009" s="112"/>
      <c r="N4009" s="128"/>
      <c r="O4009" s="129"/>
    </row>
    <row r="4010" spans="13:15" x14ac:dyDescent="0.25">
      <c r="M4010" s="112"/>
      <c r="N4010" s="128"/>
      <c r="O4010" s="129"/>
    </row>
    <row r="4011" spans="13:15" x14ac:dyDescent="0.25">
      <c r="M4011" s="112"/>
      <c r="N4011" s="128"/>
      <c r="O4011" s="129"/>
    </row>
    <row r="4012" spans="13:15" x14ac:dyDescent="0.25">
      <c r="M4012" s="112"/>
      <c r="N4012" s="128"/>
      <c r="O4012" s="129"/>
    </row>
    <row r="4013" spans="13:15" x14ac:dyDescent="0.25">
      <c r="M4013" s="112"/>
      <c r="N4013" s="128"/>
      <c r="O4013" s="129"/>
    </row>
    <row r="4014" spans="13:15" x14ac:dyDescent="0.25">
      <c r="M4014" s="112"/>
      <c r="N4014" s="128"/>
      <c r="O4014" s="129"/>
    </row>
    <row r="4015" spans="13:15" x14ac:dyDescent="0.25">
      <c r="M4015" s="112"/>
      <c r="N4015" s="128"/>
      <c r="O4015" s="129"/>
    </row>
    <row r="4016" spans="13:15" x14ac:dyDescent="0.25">
      <c r="M4016" s="112"/>
      <c r="N4016" s="128"/>
      <c r="O4016" s="129"/>
    </row>
    <row r="4017" spans="13:15" x14ac:dyDescent="0.25">
      <c r="M4017" s="112"/>
      <c r="N4017" s="128"/>
      <c r="O4017" s="129"/>
    </row>
    <row r="4018" spans="13:15" x14ac:dyDescent="0.25">
      <c r="M4018" s="112"/>
      <c r="N4018" s="128"/>
      <c r="O4018" s="129"/>
    </row>
    <row r="4019" spans="13:15" x14ac:dyDescent="0.25">
      <c r="M4019" s="112"/>
      <c r="N4019" s="128"/>
      <c r="O4019" s="129"/>
    </row>
    <row r="4020" spans="13:15" x14ac:dyDescent="0.25">
      <c r="M4020" s="112"/>
      <c r="N4020" s="128"/>
      <c r="O4020" s="129"/>
    </row>
    <row r="4021" spans="13:15" x14ac:dyDescent="0.25">
      <c r="M4021" s="112"/>
      <c r="N4021" s="128"/>
      <c r="O4021" s="129"/>
    </row>
    <row r="4022" spans="13:15" x14ac:dyDescent="0.25">
      <c r="M4022" s="112"/>
      <c r="N4022" s="128"/>
      <c r="O4022" s="129"/>
    </row>
    <row r="4023" spans="13:15" x14ac:dyDescent="0.25">
      <c r="M4023" s="112"/>
      <c r="N4023" s="128"/>
      <c r="O4023" s="129"/>
    </row>
    <row r="4024" spans="13:15" x14ac:dyDescent="0.25">
      <c r="M4024" s="112"/>
      <c r="N4024" s="128"/>
      <c r="O4024" s="129"/>
    </row>
    <row r="4025" spans="13:15" x14ac:dyDescent="0.25">
      <c r="M4025" s="112"/>
      <c r="N4025" s="128"/>
      <c r="O4025" s="129"/>
    </row>
    <row r="4026" spans="13:15" x14ac:dyDescent="0.25">
      <c r="M4026" s="112"/>
      <c r="N4026" s="128"/>
      <c r="O4026" s="129"/>
    </row>
    <row r="4027" spans="13:15" x14ac:dyDescent="0.25">
      <c r="M4027" s="112"/>
      <c r="N4027" s="128"/>
      <c r="O4027" s="129"/>
    </row>
    <row r="4028" spans="13:15" x14ac:dyDescent="0.25">
      <c r="M4028" s="112"/>
      <c r="N4028" s="128"/>
      <c r="O4028" s="129"/>
    </row>
    <row r="4029" spans="13:15" x14ac:dyDescent="0.25">
      <c r="M4029" s="112"/>
      <c r="N4029" s="128"/>
      <c r="O4029" s="129"/>
    </row>
    <row r="4030" spans="13:15" x14ac:dyDescent="0.25">
      <c r="M4030" s="112"/>
      <c r="N4030" s="128"/>
      <c r="O4030" s="129"/>
    </row>
    <row r="4031" spans="13:15" x14ac:dyDescent="0.25">
      <c r="M4031" s="112"/>
      <c r="N4031" s="128"/>
      <c r="O4031" s="129"/>
    </row>
    <row r="4032" spans="13:15" x14ac:dyDescent="0.25">
      <c r="M4032" s="112"/>
      <c r="N4032" s="128"/>
      <c r="O4032" s="129"/>
    </row>
    <row r="4033" spans="13:15" x14ac:dyDescent="0.25">
      <c r="M4033" s="112"/>
      <c r="N4033" s="128"/>
      <c r="O4033" s="129"/>
    </row>
    <row r="4034" spans="13:15" x14ac:dyDescent="0.25">
      <c r="M4034" s="112"/>
      <c r="N4034" s="128"/>
      <c r="O4034" s="129"/>
    </row>
    <row r="4035" spans="13:15" x14ac:dyDescent="0.25">
      <c r="M4035" s="112"/>
      <c r="N4035" s="128"/>
      <c r="O4035" s="129"/>
    </row>
    <row r="4036" spans="13:15" x14ac:dyDescent="0.25">
      <c r="M4036" s="112"/>
      <c r="N4036" s="128"/>
      <c r="O4036" s="129"/>
    </row>
    <row r="4037" spans="13:15" x14ac:dyDescent="0.25">
      <c r="M4037" s="112"/>
      <c r="N4037" s="128"/>
      <c r="O4037" s="129"/>
    </row>
    <row r="4038" spans="13:15" x14ac:dyDescent="0.25">
      <c r="M4038" s="112"/>
      <c r="N4038" s="128"/>
      <c r="O4038" s="129"/>
    </row>
    <row r="4039" spans="13:15" x14ac:dyDescent="0.25">
      <c r="M4039" s="112"/>
      <c r="N4039" s="128"/>
      <c r="O4039" s="129"/>
    </row>
    <row r="4040" spans="13:15" x14ac:dyDescent="0.25">
      <c r="M4040" s="112"/>
      <c r="N4040" s="128"/>
      <c r="O4040" s="129"/>
    </row>
    <row r="4041" spans="13:15" x14ac:dyDescent="0.25">
      <c r="M4041" s="112"/>
      <c r="N4041" s="128"/>
      <c r="O4041" s="129"/>
    </row>
    <row r="4042" spans="13:15" x14ac:dyDescent="0.25">
      <c r="M4042" s="112"/>
      <c r="N4042" s="128"/>
      <c r="O4042" s="129"/>
    </row>
    <row r="4043" spans="13:15" x14ac:dyDescent="0.25">
      <c r="M4043" s="112"/>
      <c r="N4043" s="128"/>
      <c r="O4043" s="129"/>
    </row>
    <row r="4044" spans="13:15" x14ac:dyDescent="0.25">
      <c r="M4044" s="112"/>
      <c r="N4044" s="128"/>
      <c r="O4044" s="129"/>
    </row>
    <row r="4045" spans="13:15" x14ac:dyDescent="0.25">
      <c r="M4045" s="112"/>
      <c r="N4045" s="128"/>
      <c r="O4045" s="129"/>
    </row>
    <row r="4046" spans="13:15" x14ac:dyDescent="0.25">
      <c r="M4046" s="112"/>
      <c r="N4046" s="128"/>
      <c r="O4046" s="129"/>
    </row>
    <row r="4047" spans="13:15" x14ac:dyDescent="0.25">
      <c r="M4047" s="112"/>
      <c r="N4047" s="128"/>
      <c r="O4047" s="129"/>
    </row>
    <row r="4048" spans="13:15" x14ac:dyDescent="0.25">
      <c r="M4048" s="112"/>
      <c r="N4048" s="128"/>
      <c r="O4048" s="129"/>
    </row>
    <row r="4049" spans="13:15" x14ac:dyDescent="0.25">
      <c r="M4049" s="112"/>
      <c r="N4049" s="128"/>
      <c r="O4049" s="129"/>
    </row>
    <row r="4050" spans="13:15" x14ac:dyDescent="0.25">
      <c r="M4050" s="112"/>
      <c r="N4050" s="128"/>
      <c r="O4050" s="129"/>
    </row>
    <row r="4051" spans="13:15" x14ac:dyDescent="0.25">
      <c r="M4051" s="112"/>
      <c r="N4051" s="128"/>
      <c r="O4051" s="129"/>
    </row>
    <row r="4052" spans="13:15" x14ac:dyDescent="0.25">
      <c r="M4052" s="112"/>
      <c r="N4052" s="128"/>
      <c r="O4052" s="129"/>
    </row>
    <row r="4053" spans="13:15" x14ac:dyDescent="0.25">
      <c r="M4053" s="112"/>
      <c r="N4053" s="128"/>
      <c r="O4053" s="129"/>
    </row>
    <row r="4054" spans="13:15" x14ac:dyDescent="0.25">
      <c r="M4054" s="112"/>
      <c r="N4054" s="128"/>
      <c r="O4054" s="129"/>
    </row>
    <row r="4055" spans="13:15" x14ac:dyDescent="0.25">
      <c r="M4055" s="112"/>
      <c r="N4055" s="128"/>
      <c r="O4055" s="129"/>
    </row>
    <row r="4056" spans="13:15" x14ac:dyDescent="0.25">
      <c r="M4056" s="112"/>
      <c r="N4056" s="128"/>
      <c r="O4056" s="129"/>
    </row>
    <row r="4057" spans="13:15" x14ac:dyDescent="0.25">
      <c r="M4057" s="112"/>
      <c r="N4057" s="128"/>
      <c r="O4057" s="129"/>
    </row>
    <row r="4058" spans="13:15" x14ac:dyDescent="0.25">
      <c r="M4058" s="112"/>
      <c r="N4058" s="128"/>
      <c r="O4058" s="129"/>
    </row>
    <row r="4059" spans="13:15" x14ac:dyDescent="0.25">
      <c r="M4059" s="112"/>
      <c r="N4059" s="128"/>
      <c r="O4059" s="129"/>
    </row>
    <row r="4060" spans="13:15" x14ac:dyDescent="0.25">
      <c r="M4060" s="112"/>
      <c r="N4060" s="128"/>
      <c r="O4060" s="129"/>
    </row>
    <row r="4061" spans="13:15" x14ac:dyDescent="0.25">
      <c r="M4061" s="112"/>
      <c r="N4061" s="128"/>
      <c r="O4061" s="129"/>
    </row>
    <row r="4062" spans="13:15" x14ac:dyDescent="0.25">
      <c r="M4062" s="112"/>
      <c r="N4062" s="128"/>
      <c r="O4062" s="129"/>
    </row>
    <row r="4063" spans="13:15" x14ac:dyDescent="0.25">
      <c r="M4063" s="112"/>
      <c r="N4063" s="128"/>
      <c r="O4063" s="129"/>
    </row>
    <row r="4064" spans="13:15" x14ac:dyDescent="0.25">
      <c r="M4064" s="112"/>
      <c r="N4064" s="128"/>
      <c r="O4064" s="129"/>
    </row>
    <row r="4065" spans="13:15" x14ac:dyDescent="0.25">
      <c r="M4065" s="112"/>
      <c r="N4065" s="128"/>
      <c r="O4065" s="129"/>
    </row>
    <row r="4066" spans="13:15" x14ac:dyDescent="0.25">
      <c r="M4066" s="112"/>
      <c r="N4066" s="128"/>
      <c r="O4066" s="129"/>
    </row>
    <row r="4067" spans="13:15" x14ac:dyDescent="0.25">
      <c r="M4067" s="112"/>
      <c r="N4067" s="128"/>
      <c r="O4067" s="129"/>
    </row>
    <row r="4068" spans="13:15" x14ac:dyDescent="0.25">
      <c r="M4068" s="112"/>
      <c r="N4068" s="128"/>
      <c r="O4068" s="129"/>
    </row>
    <row r="4069" spans="13:15" x14ac:dyDescent="0.25">
      <c r="M4069" s="112"/>
      <c r="N4069" s="128"/>
      <c r="O4069" s="129"/>
    </row>
    <row r="4070" spans="13:15" x14ac:dyDescent="0.25">
      <c r="M4070" s="112"/>
      <c r="N4070" s="128"/>
      <c r="O4070" s="129"/>
    </row>
    <row r="4071" spans="13:15" x14ac:dyDescent="0.25">
      <c r="M4071" s="112"/>
      <c r="N4071" s="128"/>
      <c r="O4071" s="129"/>
    </row>
    <row r="4072" spans="13:15" x14ac:dyDescent="0.25">
      <c r="M4072" s="112"/>
      <c r="N4072" s="128"/>
      <c r="O4072" s="129"/>
    </row>
    <row r="4073" spans="13:15" x14ac:dyDescent="0.25">
      <c r="M4073" s="112"/>
      <c r="N4073" s="128"/>
      <c r="O4073" s="129"/>
    </row>
    <row r="4074" spans="13:15" x14ac:dyDescent="0.25">
      <c r="M4074" s="112"/>
      <c r="N4074" s="128"/>
      <c r="O4074" s="129"/>
    </row>
    <row r="4075" spans="13:15" x14ac:dyDescent="0.25">
      <c r="M4075" s="112"/>
      <c r="N4075" s="128"/>
      <c r="O4075" s="129"/>
    </row>
    <row r="4076" spans="13:15" x14ac:dyDescent="0.25">
      <c r="M4076" s="112"/>
      <c r="N4076" s="128"/>
      <c r="O4076" s="129"/>
    </row>
    <row r="4077" spans="13:15" x14ac:dyDescent="0.25">
      <c r="M4077" s="112"/>
      <c r="N4077" s="128"/>
      <c r="O4077" s="129"/>
    </row>
    <row r="4078" spans="13:15" x14ac:dyDescent="0.25">
      <c r="M4078" s="112"/>
      <c r="N4078" s="128"/>
      <c r="O4078" s="129"/>
    </row>
    <row r="4079" spans="13:15" x14ac:dyDescent="0.25">
      <c r="M4079" s="112"/>
      <c r="N4079" s="128"/>
      <c r="O4079" s="129"/>
    </row>
    <row r="4080" spans="13:15" x14ac:dyDescent="0.25">
      <c r="M4080" s="112"/>
      <c r="N4080" s="128"/>
      <c r="O4080" s="129"/>
    </row>
    <row r="4081" spans="13:15" x14ac:dyDescent="0.25">
      <c r="M4081" s="112"/>
      <c r="N4081" s="128"/>
      <c r="O4081" s="129"/>
    </row>
    <row r="4082" spans="13:15" x14ac:dyDescent="0.25">
      <c r="M4082" s="112"/>
      <c r="N4082" s="128"/>
      <c r="O4082" s="129"/>
    </row>
    <row r="4083" spans="13:15" x14ac:dyDescent="0.25">
      <c r="M4083" s="112"/>
      <c r="N4083" s="128"/>
      <c r="O4083" s="129"/>
    </row>
    <row r="4084" spans="13:15" x14ac:dyDescent="0.25">
      <c r="M4084" s="112"/>
      <c r="N4084" s="128"/>
      <c r="O4084" s="129"/>
    </row>
    <row r="4085" spans="13:15" x14ac:dyDescent="0.25">
      <c r="M4085" s="112"/>
      <c r="N4085" s="128"/>
      <c r="O4085" s="129"/>
    </row>
    <row r="4086" spans="13:15" x14ac:dyDescent="0.25">
      <c r="M4086" s="112"/>
      <c r="N4086" s="128"/>
      <c r="O4086" s="129"/>
    </row>
    <row r="4087" spans="13:15" x14ac:dyDescent="0.25">
      <c r="M4087" s="112"/>
      <c r="N4087" s="128"/>
      <c r="O4087" s="129"/>
    </row>
    <row r="4088" spans="13:15" x14ac:dyDescent="0.25">
      <c r="M4088" s="112"/>
      <c r="N4088" s="128"/>
      <c r="O4088" s="129"/>
    </row>
    <row r="4089" spans="13:15" x14ac:dyDescent="0.25">
      <c r="M4089" s="112"/>
      <c r="N4089" s="128"/>
      <c r="O4089" s="129"/>
    </row>
    <row r="4090" spans="13:15" x14ac:dyDescent="0.25">
      <c r="M4090" s="112"/>
      <c r="N4090" s="128"/>
      <c r="O4090" s="129"/>
    </row>
    <row r="4091" spans="13:15" x14ac:dyDescent="0.25">
      <c r="M4091" s="112"/>
      <c r="N4091" s="128"/>
      <c r="O4091" s="129"/>
    </row>
    <row r="4092" spans="13:15" x14ac:dyDescent="0.25">
      <c r="M4092" s="112"/>
      <c r="N4092" s="128"/>
      <c r="O4092" s="129"/>
    </row>
    <row r="4093" spans="13:15" x14ac:dyDescent="0.25">
      <c r="M4093" s="112"/>
      <c r="N4093" s="128"/>
      <c r="O4093" s="129"/>
    </row>
    <row r="4094" spans="13:15" x14ac:dyDescent="0.25">
      <c r="M4094" s="112"/>
      <c r="N4094" s="128"/>
      <c r="O4094" s="129"/>
    </row>
    <row r="4095" spans="13:15" x14ac:dyDescent="0.25">
      <c r="M4095" s="112"/>
      <c r="N4095" s="128"/>
      <c r="O4095" s="129"/>
    </row>
    <row r="4096" spans="13:15" x14ac:dyDescent="0.25">
      <c r="M4096" s="112"/>
      <c r="N4096" s="128"/>
      <c r="O4096" s="129"/>
    </row>
    <row r="4097" spans="13:15" x14ac:dyDescent="0.25">
      <c r="M4097" s="112"/>
      <c r="N4097" s="128"/>
      <c r="O4097" s="129"/>
    </row>
    <row r="4098" spans="13:15" x14ac:dyDescent="0.25">
      <c r="M4098" s="112"/>
      <c r="N4098" s="128"/>
      <c r="O4098" s="129"/>
    </row>
    <row r="4099" spans="13:15" x14ac:dyDescent="0.25">
      <c r="M4099" s="112"/>
      <c r="N4099" s="128"/>
      <c r="O4099" s="129"/>
    </row>
    <row r="4100" spans="13:15" x14ac:dyDescent="0.25">
      <c r="M4100" s="112"/>
      <c r="N4100" s="128"/>
      <c r="O4100" s="129"/>
    </row>
    <row r="4101" spans="13:15" x14ac:dyDescent="0.25">
      <c r="M4101" s="112"/>
      <c r="N4101" s="128"/>
      <c r="O4101" s="129"/>
    </row>
    <row r="4102" spans="13:15" x14ac:dyDescent="0.25">
      <c r="M4102" s="112"/>
      <c r="N4102" s="128"/>
      <c r="O4102" s="129"/>
    </row>
    <row r="4103" spans="13:15" x14ac:dyDescent="0.25">
      <c r="M4103" s="112"/>
      <c r="N4103" s="128"/>
      <c r="O4103" s="129"/>
    </row>
    <row r="4104" spans="13:15" x14ac:dyDescent="0.25">
      <c r="M4104" s="112"/>
      <c r="N4104" s="128"/>
      <c r="O4104" s="129"/>
    </row>
    <row r="4105" spans="13:15" x14ac:dyDescent="0.25">
      <c r="M4105" s="112"/>
      <c r="N4105" s="128"/>
      <c r="O4105" s="129"/>
    </row>
    <row r="4106" spans="13:15" x14ac:dyDescent="0.25">
      <c r="M4106" s="112"/>
      <c r="N4106" s="128"/>
      <c r="O4106" s="129"/>
    </row>
    <row r="4107" spans="13:15" x14ac:dyDescent="0.25">
      <c r="M4107" s="112"/>
      <c r="N4107" s="128"/>
      <c r="O4107" s="129"/>
    </row>
    <row r="4108" spans="13:15" x14ac:dyDescent="0.25">
      <c r="M4108" s="112"/>
      <c r="N4108" s="128"/>
      <c r="O4108" s="129"/>
    </row>
    <row r="4109" spans="13:15" x14ac:dyDescent="0.25">
      <c r="M4109" s="112"/>
      <c r="N4109" s="128"/>
      <c r="O4109" s="129"/>
    </row>
    <row r="4110" spans="13:15" x14ac:dyDescent="0.25">
      <c r="M4110" s="112"/>
      <c r="N4110" s="128"/>
      <c r="O4110" s="129"/>
    </row>
    <row r="4111" spans="13:15" x14ac:dyDescent="0.25">
      <c r="M4111" s="112"/>
      <c r="N4111" s="128"/>
      <c r="O4111" s="129"/>
    </row>
    <row r="4112" spans="13:15" x14ac:dyDescent="0.25">
      <c r="M4112" s="112"/>
      <c r="N4112" s="128"/>
      <c r="O4112" s="129"/>
    </row>
    <row r="4113" spans="13:15" x14ac:dyDescent="0.25">
      <c r="M4113" s="112"/>
      <c r="N4113" s="128"/>
      <c r="O4113" s="129"/>
    </row>
    <row r="4114" spans="13:15" x14ac:dyDescent="0.25">
      <c r="M4114" s="112"/>
      <c r="N4114" s="128"/>
      <c r="O4114" s="129"/>
    </row>
    <row r="4115" spans="13:15" x14ac:dyDescent="0.25">
      <c r="M4115" s="112"/>
      <c r="N4115" s="128"/>
      <c r="O4115" s="129"/>
    </row>
    <row r="4116" spans="13:15" x14ac:dyDescent="0.25">
      <c r="M4116" s="112"/>
      <c r="N4116" s="128"/>
      <c r="O4116" s="129"/>
    </row>
    <row r="4117" spans="13:15" x14ac:dyDescent="0.25">
      <c r="M4117" s="112"/>
      <c r="N4117" s="128"/>
      <c r="O4117" s="129"/>
    </row>
    <row r="4118" spans="13:15" x14ac:dyDescent="0.25">
      <c r="M4118" s="112"/>
      <c r="N4118" s="128"/>
      <c r="O4118" s="129"/>
    </row>
    <row r="4119" spans="13:15" x14ac:dyDescent="0.25">
      <c r="M4119" s="112"/>
      <c r="N4119" s="128"/>
      <c r="O4119" s="129"/>
    </row>
    <row r="4120" spans="13:15" x14ac:dyDescent="0.25">
      <c r="M4120" s="112"/>
      <c r="N4120" s="128"/>
      <c r="O4120" s="129"/>
    </row>
    <row r="4121" spans="13:15" x14ac:dyDescent="0.25">
      <c r="M4121" s="112"/>
      <c r="N4121" s="128"/>
      <c r="O4121" s="129"/>
    </row>
    <row r="4122" spans="13:15" x14ac:dyDescent="0.25">
      <c r="M4122" s="112"/>
      <c r="N4122" s="128"/>
      <c r="O4122" s="129"/>
    </row>
    <row r="4123" spans="13:15" x14ac:dyDescent="0.25">
      <c r="M4123" s="112"/>
      <c r="N4123" s="128"/>
      <c r="O4123" s="129"/>
    </row>
    <row r="4124" spans="13:15" x14ac:dyDescent="0.25">
      <c r="M4124" s="112"/>
      <c r="N4124" s="128"/>
      <c r="O4124" s="129"/>
    </row>
    <row r="4125" spans="13:15" x14ac:dyDescent="0.25">
      <c r="M4125" s="112"/>
      <c r="N4125" s="128"/>
      <c r="O4125" s="129"/>
    </row>
    <row r="4126" spans="13:15" x14ac:dyDescent="0.25">
      <c r="M4126" s="112"/>
      <c r="N4126" s="128"/>
      <c r="O4126" s="129"/>
    </row>
    <row r="4127" spans="13:15" x14ac:dyDescent="0.25">
      <c r="M4127" s="112"/>
      <c r="N4127" s="128"/>
      <c r="O4127" s="129"/>
    </row>
    <row r="4128" spans="13:15" x14ac:dyDescent="0.25">
      <c r="M4128" s="112"/>
      <c r="N4128" s="128"/>
      <c r="O4128" s="129"/>
    </row>
    <row r="4129" spans="13:15" x14ac:dyDescent="0.25">
      <c r="M4129" s="112"/>
      <c r="N4129" s="128"/>
      <c r="O4129" s="129"/>
    </row>
    <row r="4130" spans="13:15" x14ac:dyDescent="0.25">
      <c r="M4130" s="112"/>
      <c r="N4130" s="128"/>
      <c r="O4130" s="129"/>
    </row>
    <row r="4131" spans="13:15" x14ac:dyDescent="0.25">
      <c r="M4131" s="112"/>
      <c r="N4131" s="128"/>
      <c r="O4131" s="129"/>
    </row>
    <row r="4132" spans="13:15" x14ac:dyDescent="0.25">
      <c r="M4132" s="112"/>
      <c r="N4132" s="128"/>
      <c r="O4132" s="129"/>
    </row>
    <row r="4133" spans="13:15" x14ac:dyDescent="0.25">
      <c r="M4133" s="112"/>
      <c r="N4133" s="128"/>
      <c r="O4133" s="129"/>
    </row>
    <row r="4134" spans="13:15" x14ac:dyDescent="0.25">
      <c r="M4134" s="112"/>
      <c r="N4134" s="128"/>
      <c r="O4134" s="129"/>
    </row>
    <row r="4135" spans="13:15" x14ac:dyDescent="0.25">
      <c r="M4135" s="112"/>
      <c r="N4135" s="128"/>
      <c r="O4135" s="129"/>
    </row>
    <row r="4136" spans="13:15" x14ac:dyDescent="0.25">
      <c r="M4136" s="112"/>
      <c r="N4136" s="128"/>
      <c r="O4136" s="129"/>
    </row>
    <row r="4137" spans="13:15" x14ac:dyDescent="0.25">
      <c r="M4137" s="112"/>
      <c r="N4137" s="128"/>
      <c r="O4137" s="129"/>
    </row>
    <row r="4138" spans="13:15" x14ac:dyDescent="0.25">
      <c r="M4138" s="112"/>
      <c r="N4138" s="128"/>
      <c r="O4138" s="129"/>
    </row>
    <row r="4139" spans="13:15" x14ac:dyDescent="0.25">
      <c r="M4139" s="112"/>
      <c r="N4139" s="128"/>
      <c r="O4139" s="129"/>
    </row>
    <row r="4140" spans="13:15" x14ac:dyDescent="0.25">
      <c r="M4140" s="112"/>
      <c r="N4140" s="128"/>
      <c r="O4140" s="129"/>
    </row>
    <row r="4141" spans="13:15" x14ac:dyDescent="0.25">
      <c r="M4141" s="112"/>
      <c r="N4141" s="128"/>
      <c r="O4141" s="129"/>
    </row>
    <row r="4142" spans="13:15" x14ac:dyDescent="0.25">
      <c r="M4142" s="112"/>
      <c r="N4142" s="128"/>
      <c r="O4142" s="129"/>
    </row>
    <row r="4143" spans="13:15" x14ac:dyDescent="0.25">
      <c r="M4143" s="112"/>
      <c r="N4143" s="128"/>
      <c r="O4143" s="129"/>
    </row>
    <row r="4144" spans="13:15" x14ac:dyDescent="0.25">
      <c r="M4144" s="112"/>
      <c r="N4144" s="128"/>
      <c r="O4144" s="129"/>
    </row>
    <row r="4145" spans="13:15" x14ac:dyDescent="0.25">
      <c r="M4145" s="112"/>
      <c r="N4145" s="128"/>
      <c r="O4145" s="129"/>
    </row>
    <row r="4146" spans="13:15" x14ac:dyDescent="0.25">
      <c r="M4146" s="112"/>
      <c r="N4146" s="128"/>
      <c r="O4146" s="129"/>
    </row>
    <row r="4147" spans="13:15" x14ac:dyDescent="0.25">
      <c r="M4147" s="112"/>
      <c r="N4147" s="128"/>
      <c r="O4147" s="129"/>
    </row>
    <row r="4148" spans="13:15" x14ac:dyDescent="0.25">
      <c r="M4148" s="112"/>
      <c r="N4148" s="128"/>
      <c r="O4148" s="129"/>
    </row>
    <row r="4149" spans="13:15" x14ac:dyDescent="0.25">
      <c r="M4149" s="112"/>
      <c r="N4149" s="128"/>
      <c r="O4149" s="129"/>
    </row>
    <row r="4150" spans="13:15" x14ac:dyDescent="0.25">
      <c r="M4150" s="112"/>
      <c r="N4150" s="128"/>
      <c r="O4150" s="129"/>
    </row>
    <row r="4151" spans="13:15" x14ac:dyDescent="0.25">
      <c r="M4151" s="112"/>
      <c r="N4151" s="128"/>
      <c r="O4151" s="129"/>
    </row>
    <row r="4152" spans="13:15" x14ac:dyDescent="0.25">
      <c r="M4152" s="112"/>
      <c r="N4152" s="128"/>
      <c r="O4152" s="129"/>
    </row>
    <row r="4153" spans="13:15" x14ac:dyDescent="0.25">
      <c r="M4153" s="112"/>
      <c r="N4153" s="128"/>
      <c r="O4153" s="129"/>
    </row>
    <row r="4154" spans="13:15" x14ac:dyDescent="0.25">
      <c r="M4154" s="112"/>
      <c r="N4154" s="128"/>
      <c r="O4154" s="129"/>
    </row>
    <row r="4155" spans="13:15" x14ac:dyDescent="0.25">
      <c r="M4155" s="112"/>
      <c r="N4155" s="128"/>
      <c r="O4155" s="129"/>
    </row>
    <row r="4156" spans="13:15" x14ac:dyDescent="0.25">
      <c r="M4156" s="112"/>
      <c r="N4156" s="128"/>
      <c r="O4156" s="129"/>
    </row>
    <row r="4157" spans="13:15" x14ac:dyDescent="0.25">
      <c r="M4157" s="112"/>
      <c r="N4157" s="128"/>
      <c r="O4157" s="129"/>
    </row>
    <row r="4158" spans="13:15" x14ac:dyDescent="0.25">
      <c r="M4158" s="112"/>
      <c r="N4158" s="128"/>
      <c r="O4158" s="129"/>
    </row>
    <row r="4159" spans="13:15" x14ac:dyDescent="0.25">
      <c r="M4159" s="112"/>
      <c r="N4159" s="128"/>
      <c r="O4159" s="129"/>
    </row>
    <row r="4160" spans="13:15" x14ac:dyDescent="0.25">
      <c r="M4160" s="112"/>
      <c r="N4160" s="128"/>
      <c r="O4160" s="129"/>
    </row>
    <row r="4161" spans="13:15" x14ac:dyDescent="0.25">
      <c r="M4161" s="112"/>
      <c r="N4161" s="128"/>
      <c r="O4161" s="129"/>
    </row>
    <row r="4162" spans="13:15" x14ac:dyDescent="0.25">
      <c r="M4162" s="112"/>
      <c r="N4162" s="128"/>
      <c r="O4162" s="129"/>
    </row>
    <row r="4163" spans="13:15" x14ac:dyDescent="0.25">
      <c r="M4163" s="112"/>
      <c r="N4163" s="128"/>
      <c r="O4163" s="129"/>
    </row>
    <row r="4164" spans="13:15" x14ac:dyDescent="0.25">
      <c r="M4164" s="112"/>
      <c r="N4164" s="128"/>
      <c r="O4164" s="129"/>
    </row>
    <row r="4165" spans="13:15" x14ac:dyDescent="0.25">
      <c r="M4165" s="112"/>
      <c r="N4165" s="128"/>
      <c r="O4165" s="129"/>
    </row>
    <row r="4166" spans="13:15" x14ac:dyDescent="0.25">
      <c r="M4166" s="112"/>
      <c r="N4166" s="128"/>
      <c r="O4166" s="129"/>
    </row>
    <row r="4167" spans="13:15" x14ac:dyDescent="0.25">
      <c r="M4167" s="112"/>
      <c r="N4167" s="128"/>
      <c r="O4167" s="129"/>
    </row>
    <row r="4168" spans="13:15" x14ac:dyDescent="0.25">
      <c r="M4168" s="112"/>
      <c r="N4168" s="128"/>
      <c r="O4168" s="129"/>
    </row>
    <row r="4169" spans="13:15" x14ac:dyDescent="0.25">
      <c r="M4169" s="112"/>
      <c r="N4169" s="128"/>
      <c r="O4169" s="129"/>
    </row>
    <row r="4170" spans="13:15" x14ac:dyDescent="0.25">
      <c r="M4170" s="112"/>
      <c r="N4170" s="128"/>
      <c r="O4170" s="129"/>
    </row>
    <row r="4171" spans="13:15" x14ac:dyDescent="0.25">
      <c r="M4171" s="112"/>
      <c r="N4171" s="128"/>
      <c r="O4171" s="129"/>
    </row>
    <row r="4172" spans="13:15" x14ac:dyDescent="0.25">
      <c r="M4172" s="112"/>
      <c r="N4172" s="128"/>
      <c r="O4172" s="129"/>
    </row>
    <row r="4173" spans="13:15" x14ac:dyDescent="0.25">
      <c r="M4173" s="112"/>
      <c r="N4173" s="128"/>
      <c r="O4173" s="129"/>
    </row>
    <row r="4174" spans="13:15" x14ac:dyDescent="0.25">
      <c r="M4174" s="112"/>
      <c r="N4174" s="128"/>
      <c r="O4174" s="129"/>
    </row>
    <row r="4175" spans="13:15" x14ac:dyDescent="0.25">
      <c r="M4175" s="112"/>
      <c r="N4175" s="128"/>
      <c r="O4175" s="129"/>
    </row>
    <row r="4176" spans="13:15" x14ac:dyDescent="0.25">
      <c r="M4176" s="112"/>
      <c r="N4176" s="128"/>
      <c r="O4176" s="129"/>
    </row>
    <row r="4177" spans="13:15" x14ac:dyDescent="0.25">
      <c r="M4177" s="112"/>
      <c r="N4177" s="128"/>
      <c r="O4177" s="129"/>
    </row>
    <row r="4178" spans="13:15" x14ac:dyDescent="0.25">
      <c r="M4178" s="112"/>
      <c r="N4178" s="128"/>
      <c r="O4178" s="129"/>
    </row>
    <row r="4179" spans="13:15" x14ac:dyDescent="0.25">
      <c r="M4179" s="112"/>
      <c r="N4179" s="128"/>
      <c r="O4179" s="129"/>
    </row>
    <row r="4180" spans="13:15" x14ac:dyDescent="0.25">
      <c r="M4180" s="112"/>
      <c r="N4180" s="128"/>
      <c r="O4180" s="129"/>
    </row>
    <row r="4181" spans="13:15" x14ac:dyDescent="0.25">
      <c r="M4181" s="112"/>
      <c r="N4181" s="128"/>
      <c r="O4181" s="129"/>
    </row>
    <row r="4182" spans="13:15" x14ac:dyDescent="0.25">
      <c r="M4182" s="112"/>
      <c r="N4182" s="128"/>
      <c r="O4182" s="129"/>
    </row>
    <row r="4183" spans="13:15" x14ac:dyDescent="0.25">
      <c r="M4183" s="112"/>
      <c r="N4183" s="128"/>
      <c r="O4183" s="129"/>
    </row>
    <row r="4184" spans="13:15" x14ac:dyDescent="0.25">
      <c r="M4184" s="112"/>
      <c r="N4184" s="128"/>
      <c r="O4184" s="129"/>
    </row>
    <row r="4185" spans="13:15" x14ac:dyDescent="0.25">
      <c r="M4185" s="112"/>
      <c r="N4185" s="128"/>
      <c r="O4185" s="129"/>
    </row>
    <row r="4186" spans="13:15" x14ac:dyDescent="0.25">
      <c r="M4186" s="112"/>
      <c r="N4186" s="128"/>
      <c r="O4186" s="129"/>
    </row>
    <row r="4187" spans="13:15" x14ac:dyDescent="0.25">
      <c r="M4187" s="112"/>
      <c r="N4187" s="128"/>
      <c r="O4187" s="129"/>
    </row>
    <row r="4188" spans="13:15" x14ac:dyDescent="0.25">
      <c r="M4188" s="112"/>
      <c r="N4188" s="128"/>
      <c r="O4188" s="129"/>
    </row>
    <row r="4189" spans="13:15" x14ac:dyDescent="0.25">
      <c r="M4189" s="112"/>
      <c r="N4189" s="128"/>
      <c r="O4189" s="129"/>
    </row>
    <row r="4190" spans="13:15" x14ac:dyDescent="0.25">
      <c r="M4190" s="112"/>
      <c r="N4190" s="128"/>
      <c r="O4190" s="129"/>
    </row>
    <row r="4191" spans="13:15" x14ac:dyDescent="0.25">
      <c r="M4191" s="112"/>
      <c r="N4191" s="128"/>
      <c r="O4191" s="129"/>
    </row>
    <row r="4192" spans="13:15" x14ac:dyDescent="0.25">
      <c r="M4192" s="112"/>
      <c r="N4192" s="128"/>
      <c r="O4192" s="129"/>
    </row>
    <row r="4193" spans="13:15" x14ac:dyDescent="0.25">
      <c r="M4193" s="112"/>
      <c r="N4193" s="128"/>
      <c r="O4193" s="129"/>
    </row>
    <row r="4194" spans="13:15" x14ac:dyDescent="0.25">
      <c r="M4194" s="112"/>
      <c r="N4194" s="128"/>
      <c r="O4194" s="129"/>
    </row>
    <row r="4195" spans="13:15" x14ac:dyDescent="0.25">
      <c r="M4195" s="112"/>
      <c r="N4195" s="128"/>
      <c r="O4195" s="129"/>
    </row>
    <row r="4196" spans="13:15" x14ac:dyDescent="0.25">
      <c r="M4196" s="112"/>
      <c r="N4196" s="128"/>
      <c r="O4196" s="129"/>
    </row>
    <row r="4197" spans="13:15" x14ac:dyDescent="0.25">
      <c r="M4197" s="112"/>
      <c r="N4197" s="128"/>
      <c r="O4197" s="129"/>
    </row>
    <row r="4198" spans="13:15" x14ac:dyDescent="0.25">
      <c r="M4198" s="112"/>
      <c r="N4198" s="128"/>
      <c r="O4198" s="129"/>
    </row>
    <row r="4199" spans="13:15" x14ac:dyDescent="0.25">
      <c r="M4199" s="112"/>
      <c r="N4199" s="128"/>
      <c r="O4199" s="129"/>
    </row>
    <row r="4200" spans="13:15" x14ac:dyDescent="0.25">
      <c r="M4200" s="112"/>
      <c r="N4200" s="128"/>
      <c r="O4200" s="129"/>
    </row>
    <row r="4201" spans="13:15" x14ac:dyDescent="0.25">
      <c r="M4201" s="112"/>
      <c r="N4201" s="128"/>
      <c r="O4201" s="129"/>
    </row>
    <row r="4202" spans="13:15" x14ac:dyDescent="0.25">
      <c r="M4202" s="112"/>
      <c r="N4202" s="128"/>
      <c r="O4202" s="129"/>
    </row>
    <row r="4203" spans="13:15" x14ac:dyDescent="0.25">
      <c r="M4203" s="112"/>
      <c r="N4203" s="128"/>
      <c r="O4203" s="129"/>
    </row>
    <row r="4204" spans="13:15" x14ac:dyDescent="0.25">
      <c r="M4204" s="112"/>
      <c r="N4204" s="128"/>
      <c r="O4204" s="129"/>
    </row>
    <row r="4205" spans="13:15" x14ac:dyDescent="0.25">
      <c r="M4205" s="112"/>
      <c r="N4205" s="128"/>
      <c r="O4205" s="129"/>
    </row>
    <row r="4206" spans="13:15" x14ac:dyDescent="0.25">
      <c r="M4206" s="112"/>
      <c r="N4206" s="128"/>
      <c r="O4206" s="129"/>
    </row>
    <row r="4207" spans="13:15" x14ac:dyDescent="0.25">
      <c r="M4207" s="112"/>
      <c r="N4207" s="128"/>
      <c r="O4207" s="129"/>
    </row>
    <row r="4208" spans="13:15" x14ac:dyDescent="0.25">
      <c r="M4208" s="112"/>
      <c r="N4208" s="128"/>
      <c r="O4208" s="129"/>
    </row>
    <row r="4209" spans="13:15" x14ac:dyDescent="0.25">
      <c r="M4209" s="112"/>
      <c r="N4209" s="128"/>
      <c r="O4209" s="129"/>
    </row>
    <row r="4210" spans="13:15" x14ac:dyDescent="0.25">
      <c r="M4210" s="112"/>
      <c r="N4210" s="128"/>
      <c r="O4210" s="129"/>
    </row>
    <row r="4211" spans="13:15" x14ac:dyDescent="0.25">
      <c r="M4211" s="112"/>
      <c r="N4211" s="128"/>
      <c r="O4211" s="129"/>
    </row>
    <row r="4212" spans="13:15" x14ac:dyDescent="0.25">
      <c r="M4212" s="112"/>
      <c r="N4212" s="128"/>
      <c r="O4212" s="129"/>
    </row>
    <row r="4213" spans="13:15" x14ac:dyDescent="0.25">
      <c r="M4213" s="112"/>
      <c r="N4213" s="128"/>
      <c r="O4213" s="129"/>
    </row>
    <row r="4214" spans="13:15" x14ac:dyDescent="0.25">
      <c r="M4214" s="112"/>
      <c r="N4214" s="128"/>
      <c r="O4214" s="129"/>
    </row>
    <row r="4215" spans="13:15" x14ac:dyDescent="0.25">
      <c r="M4215" s="112"/>
      <c r="N4215" s="128"/>
      <c r="O4215" s="129"/>
    </row>
    <row r="4216" spans="13:15" x14ac:dyDescent="0.25">
      <c r="M4216" s="112"/>
      <c r="N4216" s="128"/>
      <c r="O4216" s="129"/>
    </row>
    <row r="4217" spans="13:15" x14ac:dyDescent="0.25">
      <c r="M4217" s="112"/>
      <c r="N4217" s="128"/>
      <c r="O4217" s="129"/>
    </row>
    <row r="4218" spans="13:15" x14ac:dyDescent="0.25">
      <c r="M4218" s="112"/>
      <c r="N4218" s="128"/>
      <c r="O4218" s="129"/>
    </row>
    <row r="4219" spans="13:15" x14ac:dyDescent="0.25">
      <c r="M4219" s="112"/>
      <c r="N4219" s="128"/>
      <c r="O4219" s="129"/>
    </row>
    <row r="4220" spans="13:15" x14ac:dyDescent="0.25">
      <c r="M4220" s="112"/>
      <c r="N4220" s="128"/>
      <c r="O4220" s="129"/>
    </row>
    <row r="4221" spans="13:15" x14ac:dyDescent="0.25">
      <c r="M4221" s="112"/>
      <c r="N4221" s="128"/>
      <c r="O4221" s="129"/>
    </row>
    <row r="4222" spans="13:15" x14ac:dyDescent="0.25">
      <c r="M4222" s="112"/>
      <c r="N4222" s="128"/>
      <c r="O4222" s="129"/>
    </row>
    <row r="4223" spans="13:15" x14ac:dyDescent="0.25">
      <c r="M4223" s="112"/>
      <c r="N4223" s="128"/>
      <c r="O4223" s="129"/>
    </row>
    <row r="4224" spans="13:15" x14ac:dyDescent="0.25">
      <c r="M4224" s="112"/>
      <c r="N4224" s="128"/>
      <c r="O4224" s="129"/>
    </row>
    <row r="4225" spans="13:15" x14ac:dyDescent="0.25">
      <c r="M4225" s="112"/>
      <c r="N4225" s="128"/>
      <c r="O4225" s="129"/>
    </row>
    <row r="4226" spans="13:15" x14ac:dyDescent="0.25">
      <c r="M4226" s="112"/>
      <c r="N4226" s="128"/>
      <c r="O4226" s="129"/>
    </row>
    <row r="4227" spans="13:15" x14ac:dyDescent="0.25">
      <c r="M4227" s="112"/>
      <c r="N4227" s="128"/>
      <c r="O4227" s="129"/>
    </row>
    <row r="4228" spans="13:15" x14ac:dyDescent="0.25">
      <c r="M4228" s="112"/>
      <c r="N4228" s="128"/>
      <c r="O4228" s="129"/>
    </row>
    <row r="4229" spans="13:15" x14ac:dyDescent="0.25">
      <c r="M4229" s="112"/>
      <c r="N4229" s="128"/>
      <c r="O4229" s="129"/>
    </row>
    <row r="4230" spans="13:15" x14ac:dyDescent="0.25">
      <c r="M4230" s="112"/>
      <c r="N4230" s="128"/>
      <c r="O4230" s="129"/>
    </row>
    <row r="4231" spans="13:15" x14ac:dyDescent="0.25">
      <c r="M4231" s="112"/>
      <c r="N4231" s="128"/>
      <c r="O4231" s="129"/>
    </row>
    <row r="4232" spans="13:15" x14ac:dyDescent="0.25">
      <c r="M4232" s="112"/>
      <c r="N4232" s="128"/>
      <c r="O4232" s="129"/>
    </row>
    <row r="4233" spans="13:15" x14ac:dyDescent="0.25">
      <c r="M4233" s="112"/>
      <c r="N4233" s="128"/>
      <c r="O4233" s="129"/>
    </row>
    <row r="4234" spans="13:15" x14ac:dyDescent="0.25">
      <c r="M4234" s="112"/>
      <c r="N4234" s="128"/>
      <c r="O4234" s="129"/>
    </row>
    <row r="4235" spans="13:15" x14ac:dyDescent="0.25">
      <c r="M4235" s="112"/>
      <c r="N4235" s="128"/>
      <c r="O4235" s="129"/>
    </row>
    <row r="4236" spans="13:15" x14ac:dyDescent="0.25">
      <c r="M4236" s="112"/>
      <c r="N4236" s="128"/>
      <c r="O4236" s="129"/>
    </row>
    <row r="4237" spans="13:15" x14ac:dyDescent="0.25">
      <c r="M4237" s="112"/>
      <c r="N4237" s="128"/>
      <c r="O4237" s="129"/>
    </row>
    <row r="4238" spans="13:15" x14ac:dyDescent="0.25">
      <c r="M4238" s="112"/>
      <c r="N4238" s="128"/>
      <c r="O4238" s="129"/>
    </row>
    <row r="4239" spans="13:15" x14ac:dyDescent="0.25">
      <c r="M4239" s="112"/>
      <c r="N4239" s="128"/>
      <c r="O4239" s="129"/>
    </row>
    <row r="4240" spans="13:15" x14ac:dyDescent="0.25">
      <c r="M4240" s="112"/>
      <c r="N4240" s="128"/>
      <c r="O4240" s="129"/>
    </row>
    <row r="4241" spans="13:15" x14ac:dyDescent="0.25">
      <c r="M4241" s="112"/>
      <c r="N4241" s="128"/>
      <c r="O4241" s="129"/>
    </row>
    <row r="4242" spans="13:15" x14ac:dyDescent="0.25">
      <c r="M4242" s="112"/>
      <c r="N4242" s="128"/>
      <c r="O4242" s="129"/>
    </row>
    <row r="4243" spans="13:15" x14ac:dyDescent="0.25">
      <c r="M4243" s="112"/>
      <c r="N4243" s="128"/>
      <c r="O4243" s="129"/>
    </row>
    <row r="4244" spans="13:15" x14ac:dyDescent="0.25">
      <c r="M4244" s="112"/>
      <c r="N4244" s="128"/>
      <c r="O4244" s="129"/>
    </row>
    <row r="4245" spans="13:15" x14ac:dyDescent="0.25">
      <c r="M4245" s="112"/>
      <c r="N4245" s="128"/>
      <c r="O4245" s="129"/>
    </row>
    <row r="4246" spans="13:15" x14ac:dyDescent="0.25">
      <c r="M4246" s="112"/>
      <c r="N4246" s="128"/>
      <c r="O4246" s="129"/>
    </row>
    <row r="4247" spans="13:15" x14ac:dyDescent="0.25">
      <c r="M4247" s="112"/>
      <c r="N4247" s="128"/>
      <c r="O4247" s="129"/>
    </row>
    <row r="4248" spans="13:15" x14ac:dyDescent="0.25">
      <c r="M4248" s="112"/>
      <c r="N4248" s="128"/>
      <c r="O4248" s="129"/>
    </row>
    <row r="4249" spans="13:15" x14ac:dyDescent="0.25">
      <c r="M4249" s="112"/>
      <c r="N4249" s="128"/>
      <c r="O4249" s="129"/>
    </row>
    <row r="4250" spans="13:15" x14ac:dyDescent="0.25">
      <c r="M4250" s="112"/>
      <c r="N4250" s="128"/>
      <c r="O4250" s="129"/>
    </row>
    <row r="4251" spans="13:15" x14ac:dyDescent="0.25">
      <c r="M4251" s="112"/>
      <c r="N4251" s="128"/>
      <c r="O4251" s="129"/>
    </row>
    <row r="4252" spans="13:15" x14ac:dyDescent="0.25">
      <c r="M4252" s="112"/>
      <c r="N4252" s="128"/>
      <c r="O4252" s="129"/>
    </row>
    <row r="4253" spans="13:15" x14ac:dyDescent="0.25">
      <c r="M4253" s="112"/>
      <c r="N4253" s="128"/>
      <c r="O4253" s="129"/>
    </row>
    <row r="4254" spans="13:15" x14ac:dyDescent="0.25">
      <c r="M4254" s="112"/>
      <c r="N4254" s="128"/>
      <c r="O4254" s="129"/>
    </row>
    <row r="4255" spans="13:15" x14ac:dyDescent="0.25">
      <c r="M4255" s="112"/>
      <c r="N4255" s="128"/>
      <c r="O4255" s="129"/>
    </row>
    <row r="4256" spans="13:15" x14ac:dyDescent="0.25">
      <c r="M4256" s="112"/>
      <c r="N4256" s="128"/>
      <c r="O4256" s="129"/>
    </row>
    <row r="4257" spans="13:15" x14ac:dyDescent="0.25">
      <c r="M4257" s="112"/>
      <c r="N4257" s="128"/>
      <c r="O4257" s="129"/>
    </row>
    <row r="4258" spans="13:15" x14ac:dyDescent="0.25">
      <c r="M4258" s="112"/>
      <c r="N4258" s="128"/>
      <c r="O4258" s="129"/>
    </row>
    <row r="4259" spans="13:15" x14ac:dyDescent="0.25">
      <c r="M4259" s="112"/>
      <c r="N4259" s="128"/>
      <c r="O4259" s="129"/>
    </row>
    <row r="4260" spans="13:15" x14ac:dyDescent="0.25">
      <c r="M4260" s="112"/>
      <c r="N4260" s="128"/>
      <c r="O4260" s="129"/>
    </row>
    <row r="4261" spans="13:15" x14ac:dyDescent="0.25">
      <c r="M4261" s="112"/>
      <c r="N4261" s="128"/>
      <c r="O4261" s="129"/>
    </row>
    <row r="4262" spans="13:15" x14ac:dyDescent="0.25">
      <c r="M4262" s="112"/>
      <c r="N4262" s="128"/>
      <c r="O4262" s="129"/>
    </row>
    <row r="4263" spans="13:15" x14ac:dyDescent="0.25">
      <c r="M4263" s="112"/>
      <c r="N4263" s="128"/>
      <c r="O4263" s="129"/>
    </row>
    <row r="4264" spans="13:15" x14ac:dyDescent="0.25">
      <c r="M4264" s="112"/>
      <c r="N4264" s="128"/>
      <c r="O4264" s="129"/>
    </row>
    <row r="4265" spans="13:15" x14ac:dyDescent="0.25">
      <c r="M4265" s="112"/>
      <c r="N4265" s="128"/>
      <c r="O4265" s="129"/>
    </row>
    <row r="4266" spans="13:15" x14ac:dyDescent="0.25">
      <c r="M4266" s="112"/>
      <c r="N4266" s="128"/>
      <c r="O4266" s="129"/>
    </row>
    <row r="4267" spans="13:15" x14ac:dyDescent="0.25">
      <c r="M4267" s="112"/>
      <c r="N4267" s="128"/>
      <c r="O4267" s="129"/>
    </row>
    <row r="4268" spans="13:15" x14ac:dyDescent="0.25">
      <c r="M4268" s="112"/>
      <c r="N4268" s="128"/>
      <c r="O4268" s="129"/>
    </row>
    <row r="4269" spans="13:15" x14ac:dyDescent="0.25">
      <c r="M4269" s="112"/>
      <c r="N4269" s="128"/>
      <c r="O4269" s="129"/>
    </row>
    <row r="4270" spans="13:15" x14ac:dyDescent="0.25">
      <c r="M4270" s="112"/>
      <c r="N4270" s="128"/>
      <c r="O4270" s="129"/>
    </row>
    <row r="4271" spans="13:15" x14ac:dyDescent="0.25">
      <c r="M4271" s="112"/>
      <c r="N4271" s="128"/>
      <c r="O4271" s="129"/>
    </row>
    <row r="4272" spans="13:15" x14ac:dyDescent="0.25">
      <c r="M4272" s="112"/>
      <c r="N4272" s="128"/>
      <c r="O4272" s="129"/>
    </row>
    <row r="4273" spans="13:15" x14ac:dyDescent="0.25">
      <c r="M4273" s="112"/>
      <c r="N4273" s="128"/>
      <c r="O4273" s="129"/>
    </row>
    <row r="4274" spans="13:15" x14ac:dyDescent="0.25">
      <c r="M4274" s="112"/>
      <c r="N4274" s="128"/>
      <c r="O4274" s="129"/>
    </row>
    <row r="4275" spans="13:15" x14ac:dyDescent="0.25">
      <c r="M4275" s="112"/>
      <c r="N4275" s="128"/>
      <c r="O4275" s="129"/>
    </row>
    <row r="4276" spans="13:15" x14ac:dyDescent="0.25">
      <c r="M4276" s="112"/>
      <c r="N4276" s="128"/>
      <c r="O4276" s="129"/>
    </row>
    <row r="4277" spans="13:15" x14ac:dyDescent="0.25">
      <c r="M4277" s="112"/>
      <c r="N4277" s="128"/>
      <c r="O4277" s="129"/>
    </row>
    <row r="4278" spans="13:15" x14ac:dyDescent="0.25">
      <c r="M4278" s="112"/>
      <c r="N4278" s="128"/>
      <c r="O4278" s="129"/>
    </row>
    <row r="4279" spans="13:15" x14ac:dyDescent="0.25">
      <c r="M4279" s="112"/>
      <c r="N4279" s="128"/>
      <c r="O4279" s="129"/>
    </row>
    <row r="4280" spans="13:15" x14ac:dyDescent="0.25">
      <c r="M4280" s="112"/>
      <c r="N4280" s="128"/>
      <c r="O4280" s="129"/>
    </row>
    <row r="4281" spans="13:15" x14ac:dyDescent="0.25">
      <c r="M4281" s="112"/>
      <c r="N4281" s="128"/>
      <c r="O4281" s="129"/>
    </row>
    <row r="4282" spans="13:15" x14ac:dyDescent="0.25">
      <c r="M4282" s="112"/>
      <c r="N4282" s="128"/>
      <c r="O4282" s="129"/>
    </row>
    <row r="4283" spans="13:15" x14ac:dyDescent="0.25">
      <c r="M4283" s="112"/>
      <c r="N4283" s="128"/>
      <c r="O4283" s="129"/>
    </row>
    <row r="4284" spans="13:15" x14ac:dyDescent="0.25">
      <c r="M4284" s="112"/>
      <c r="N4284" s="128"/>
      <c r="O4284" s="129"/>
    </row>
    <row r="4285" spans="13:15" x14ac:dyDescent="0.25">
      <c r="M4285" s="112"/>
      <c r="N4285" s="128"/>
      <c r="O4285" s="129"/>
    </row>
    <row r="4286" spans="13:15" x14ac:dyDescent="0.25">
      <c r="M4286" s="112"/>
      <c r="N4286" s="128"/>
      <c r="O4286" s="129"/>
    </row>
    <row r="4287" spans="13:15" x14ac:dyDescent="0.25">
      <c r="M4287" s="112"/>
      <c r="N4287" s="128"/>
      <c r="O4287" s="129"/>
    </row>
    <row r="4288" spans="13:15" x14ac:dyDescent="0.25">
      <c r="M4288" s="112"/>
      <c r="N4288" s="128"/>
      <c r="O4288" s="129"/>
    </row>
    <row r="4289" spans="13:15" x14ac:dyDescent="0.25">
      <c r="M4289" s="112"/>
      <c r="N4289" s="128"/>
      <c r="O4289" s="129"/>
    </row>
    <row r="4290" spans="13:15" x14ac:dyDescent="0.25">
      <c r="M4290" s="112"/>
      <c r="N4290" s="128"/>
      <c r="O4290" s="129"/>
    </row>
    <row r="4291" spans="13:15" x14ac:dyDescent="0.25">
      <c r="M4291" s="112"/>
      <c r="N4291" s="128"/>
      <c r="O4291" s="129"/>
    </row>
    <row r="4292" spans="13:15" x14ac:dyDescent="0.25">
      <c r="M4292" s="112"/>
      <c r="N4292" s="128"/>
      <c r="O4292" s="129"/>
    </row>
    <row r="4293" spans="13:15" x14ac:dyDescent="0.25">
      <c r="M4293" s="112"/>
      <c r="N4293" s="128"/>
      <c r="O4293" s="129"/>
    </row>
    <row r="4294" spans="13:15" x14ac:dyDescent="0.25">
      <c r="M4294" s="112"/>
      <c r="N4294" s="128"/>
      <c r="O4294" s="129"/>
    </row>
    <row r="4295" spans="13:15" x14ac:dyDescent="0.25">
      <c r="M4295" s="112"/>
      <c r="N4295" s="128"/>
      <c r="O4295" s="129"/>
    </row>
    <row r="4296" spans="13:15" x14ac:dyDescent="0.25">
      <c r="M4296" s="112"/>
      <c r="N4296" s="128"/>
      <c r="O4296" s="129"/>
    </row>
    <row r="4297" spans="13:15" x14ac:dyDescent="0.25">
      <c r="M4297" s="112"/>
      <c r="N4297" s="128"/>
      <c r="O4297" s="129"/>
    </row>
    <row r="4298" spans="13:15" x14ac:dyDescent="0.25">
      <c r="M4298" s="112"/>
      <c r="N4298" s="128"/>
      <c r="O4298" s="129"/>
    </row>
    <row r="4299" spans="13:15" x14ac:dyDescent="0.25">
      <c r="M4299" s="112"/>
      <c r="N4299" s="128"/>
      <c r="O4299" s="129"/>
    </row>
    <row r="4300" spans="13:15" x14ac:dyDescent="0.25">
      <c r="M4300" s="112"/>
      <c r="N4300" s="128"/>
      <c r="O4300" s="129"/>
    </row>
    <row r="4301" spans="13:15" x14ac:dyDescent="0.25">
      <c r="M4301" s="112"/>
      <c r="N4301" s="128"/>
      <c r="O4301" s="129"/>
    </row>
    <row r="4302" spans="13:15" x14ac:dyDescent="0.25">
      <c r="M4302" s="112"/>
      <c r="N4302" s="128"/>
      <c r="O4302" s="129"/>
    </row>
    <row r="4303" spans="13:15" x14ac:dyDescent="0.25">
      <c r="M4303" s="112"/>
      <c r="N4303" s="128"/>
      <c r="O4303" s="129"/>
    </row>
    <row r="4304" spans="13:15" x14ac:dyDescent="0.25">
      <c r="M4304" s="112"/>
      <c r="N4304" s="128"/>
      <c r="O4304" s="129"/>
    </row>
    <row r="4305" spans="13:15" x14ac:dyDescent="0.25">
      <c r="M4305" s="112"/>
      <c r="N4305" s="128"/>
      <c r="O4305" s="129"/>
    </row>
    <row r="4306" spans="13:15" x14ac:dyDescent="0.25">
      <c r="M4306" s="112"/>
      <c r="N4306" s="128"/>
      <c r="O4306" s="129"/>
    </row>
    <row r="4307" spans="13:15" x14ac:dyDescent="0.25">
      <c r="M4307" s="112"/>
      <c r="N4307" s="128"/>
      <c r="O4307" s="129"/>
    </row>
    <row r="4308" spans="13:15" x14ac:dyDescent="0.25">
      <c r="M4308" s="112"/>
      <c r="N4308" s="128"/>
      <c r="O4308" s="129"/>
    </row>
    <row r="4309" spans="13:15" x14ac:dyDescent="0.25">
      <c r="M4309" s="112"/>
      <c r="N4309" s="128"/>
      <c r="O4309" s="129"/>
    </row>
    <row r="4310" spans="13:15" x14ac:dyDescent="0.25">
      <c r="M4310" s="112"/>
      <c r="N4310" s="128"/>
      <c r="O4310" s="129"/>
    </row>
    <row r="4311" spans="13:15" x14ac:dyDescent="0.25">
      <c r="M4311" s="112"/>
      <c r="N4311" s="128"/>
      <c r="O4311" s="129"/>
    </row>
    <row r="4312" spans="13:15" x14ac:dyDescent="0.25">
      <c r="M4312" s="112"/>
      <c r="N4312" s="128"/>
      <c r="O4312" s="129"/>
    </row>
    <row r="4313" spans="13:15" x14ac:dyDescent="0.25">
      <c r="M4313" s="112"/>
      <c r="N4313" s="128"/>
      <c r="O4313" s="129"/>
    </row>
    <row r="4314" spans="13:15" x14ac:dyDescent="0.25">
      <c r="M4314" s="112"/>
      <c r="N4314" s="128"/>
      <c r="O4314" s="129"/>
    </row>
    <row r="4315" spans="13:15" x14ac:dyDescent="0.25">
      <c r="M4315" s="112"/>
      <c r="N4315" s="128"/>
      <c r="O4315" s="129"/>
    </row>
    <row r="4316" spans="13:15" x14ac:dyDescent="0.25">
      <c r="M4316" s="112"/>
      <c r="N4316" s="128"/>
      <c r="O4316" s="129"/>
    </row>
    <row r="4317" spans="13:15" x14ac:dyDescent="0.25">
      <c r="M4317" s="112"/>
      <c r="N4317" s="128"/>
      <c r="O4317" s="129"/>
    </row>
    <row r="4318" spans="13:15" x14ac:dyDescent="0.25">
      <c r="M4318" s="112"/>
      <c r="N4318" s="128"/>
      <c r="O4318" s="129"/>
    </row>
    <row r="4319" spans="13:15" x14ac:dyDescent="0.25">
      <c r="M4319" s="112"/>
      <c r="N4319" s="128"/>
      <c r="O4319" s="129"/>
    </row>
    <row r="4320" spans="13:15" x14ac:dyDescent="0.25">
      <c r="M4320" s="112"/>
      <c r="N4320" s="128"/>
      <c r="O4320" s="129"/>
    </row>
    <row r="4321" spans="13:15" x14ac:dyDescent="0.25">
      <c r="M4321" s="112"/>
      <c r="N4321" s="128"/>
      <c r="O4321" s="129"/>
    </row>
    <row r="4322" spans="13:15" x14ac:dyDescent="0.25">
      <c r="M4322" s="112"/>
      <c r="N4322" s="128"/>
      <c r="O4322" s="129"/>
    </row>
    <row r="4323" spans="13:15" x14ac:dyDescent="0.25">
      <c r="M4323" s="112"/>
      <c r="N4323" s="128"/>
      <c r="O4323" s="129"/>
    </row>
    <row r="4324" spans="13:15" x14ac:dyDescent="0.25">
      <c r="M4324" s="112"/>
      <c r="N4324" s="128"/>
      <c r="O4324" s="129"/>
    </row>
    <row r="4325" spans="13:15" x14ac:dyDescent="0.25">
      <c r="M4325" s="112"/>
      <c r="N4325" s="128"/>
      <c r="O4325" s="129"/>
    </row>
    <row r="4326" spans="13:15" x14ac:dyDescent="0.25">
      <c r="M4326" s="112"/>
      <c r="N4326" s="128"/>
      <c r="O4326" s="129"/>
    </row>
    <row r="4327" spans="13:15" x14ac:dyDescent="0.25">
      <c r="M4327" s="112"/>
      <c r="N4327" s="128"/>
      <c r="O4327" s="129"/>
    </row>
    <row r="4328" spans="13:15" x14ac:dyDescent="0.25">
      <c r="M4328" s="112"/>
      <c r="N4328" s="128"/>
      <c r="O4328" s="129"/>
    </row>
    <row r="4329" spans="13:15" x14ac:dyDescent="0.25">
      <c r="M4329" s="112"/>
      <c r="N4329" s="128"/>
      <c r="O4329" s="129"/>
    </row>
    <row r="4330" spans="13:15" x14ac:dyDescent="0.25">
      <c r="M4330" s="112"/>
      <c r="N4330" s="128"/>
      <c r="O4330" s="129"/>
    </row>
    <row r="4331" spans="13:15" x14ac:dyDescent="0.25">
      <c r="M4331" s="112"/>
      <c r="N4331" s="128"/>
      <c r="O4331" s="129"/>
    </row>
    <row r="4332" spans="13:15" x14ac:dyDescent="0.25">
      <c r="M4332" s="112"/>
      <c r="N4332" s="128"/>
      <c r="O4332" s="129"/>
    </row>
    <row r="4333" spans="13:15" x14ac:dyDescent="0.25">
      <c r="M4333" s="112"/>
      <c r="N4333" s="128"/>
      <c r="O4333" s="129"/>
    </row>
    <row r="4334" spans="13:15" x14ac:dyDescent="0.25">
      <c r="M4334" s="112"/>
      <c r="N4334" s="128"/>
      <c r="O4334" s="129"/>
    </row>
    <row r="4335" spans="13:15" x14ac:dyDescent="0.25">
      <c r="M4335" s="112"/>
      <c r="N4335" s="128"/>
      <c r="O4335" s="129"/>
    </row>
    <row r="4336" spans="13:15" x14ac:dyDescent="0.25">
      <c r="M4336" s="112"/>
      <c r="N4336" s="128"/>
      <c r="O4336" s="129"/>
    </row>
    <row r="4337" spans="13:15" x14ac:dyDescent="0.25">
      <c r="M4337" s="112"/>
      <c r="N4337" s="128"/>
      <c r="O4337" s="129"/>
    </row>
    <row r="4338" spans="13:15" x14ac:dyDescent="0.25">
      <c r="M4338" s="112"/>
      <c r="N4338" s="128"/>
      <c r="O4338" s="129"/>
    </row>
    <row r="4339" spans="13:15" x14ac:dyDescent="0.25">
      <c r="M4339" s="112"/>
      <c r="N4339" s="128"/>
      <c r="O4339" s="129"/>
    </row>
    <row r="4340" spans="13:15" x14ac:dyDescent="0.25">
      <c r="M4340" s="112"/>
      <c r="N4340" s="128"/>
      <c r="O4340" s="129"/>
    </row>
    <row r="4341" spans="13:15" x14ac:dyDescent="0.25">
      <c r="M4341" s="112"/>
      <c r="N4341" s="128"/>
      <c r="O4341" s="129"/>
    </row>
    <row r="4342" spans="13:15" x14ac:dyDescent="0.25">
      <c r="M4342" s="112"/>
      <c r="N4342" s="128"/>
      <c r="O4342" s="129"/>
    </row>
    <row r="4343" spans="13:15" x14ac:dyDescent="0.25">
      <c r="M4343" s="112"/>
      <c r="N4343" s="128"/>
      <c r="O4343" s="129"/>
    </row>
    <row r="4344" spans="13:15" x14ac:dyDescent="0.25">
      <c r="M4344" s="112"/>
      <c r="N4344" s="128"/>
      <c r="O4344" s="129"/>
    </row>
    <row r="4345" spans="13:15" x14ac:dyDescent="0.25">
      <c r="M4345" s="112"/>
      <c r="N4345" s="128"/>
      <c r="O4345" s="129"/>
    </row>
    <row r="4346" spans="13:15" x14ac:dyDescent="0.25">
      <c r="M4346" s="112"/>
      <c r="N4346" s="128"/>
      <c r="O4346" s="129"/>
    </row>
    <row r="4347" spans="13:15" x14ac:dyDescent="0.25">
      <c r="M4347" s="112"/>
      <c r="N4347" s="128"/>
      <c r="O4347" s="129"/>
    </row>
    <row r="4348" spans="13:15" x14ac:dyDescent="0.25">
      <c r="M4348" s="112"/>
      <c r="N4348" s="128"/>
      <c r="O4348" s="129"/>
    </row>
    <row r="4349" spans="13:15" x14ac:dyDescent="0.25">
      <c r="M4349" s="112"/>
      <c r="N4349" s="128"/>
      <c r="O4349" s="129"/>
    </row>
    <row r="4350" spans="13:15" x14ac:dyDescent="0.25">
      <c r="M4350" s="112"/>
      <c r="N4350" s="128"/>
      <c r="O4350" s="129"/>
    </row>
    <row r="4351" spans="13:15" x14ac:dyDescent="0.25">
      <c r="M4351" s="112"/>
      <c r="N4351" s="128"/>
      <c r="O4351" s="129"/>
    </row>
    <row r="4352" spans="13:15" x14ac:dyDescent="0.25">
      <c r="M4352" s="112"/>
      <c r="N4352" s="128"/>
      <c r="O4352" s="129"/>
    </row>
    <row r="4353" spans="13:15" x14ac:dyDescent="0.25">
      <c r="M4353" s="112"/>
      <c r="N4353" s="128"/>
      <c r="O4353" s="129"/>
    </row>
    <row r="4354" spans="13:15" x14ac:dyDescent="0.25">
      <c r="M4354" s="112"/>
      <c r="N4354" s="128"/>
      <c r="O4354" s="129"/>
    </row>
    <row r="4355" spans="13:15" x14ac:dyDescent="0.25">
      <c r="M4355" s="112"/>
      <c r="N4355" s="128"/>
      <c r="O4355" s="129"/>
    </row>
    <row r="4356" spans="13:15" x14ac:dyDescent="0.25">
      <c r="M4356" s="112"/>
      <c r="N4356" s="128"/>
      <c r="O4356" s="129"/>
    </row>
    <row r="4357" spans="13:15" x14ac:dyDescent="0.25">
      <c r="M4357" s="112"/>
      <c r="N4357" s="128"/>
      <c r="O4357" s="129"/>
    </row>
    <row r="4358" spans="13:15" x14ac:dyDescent="0.25">
      <c r="M4358" s="112"/>
      <c r="N4358" s="128"/>
      <c r="O4358" s="129"/>
    </row>
    <row r="4359" spans="13:15" x14ac:dyDescent="0.25">
      <c r="M4359" s="112"/>
      <c r="N4359" s="128"/>
      <c r="O4359" s="129"/>
    </row>
    <row r="4360" spans="13:15" x14ac:dyDescent="0.25">
      <c r="M4360" s="112"/>
      <c r="N4360" s="128"/>
      <c r="O4360" s="129"/>
    </row>
    <row r="4361" spans="13:15" x14ac:dyDescent="0.25">
      <c r="M4361" s="112"/>
      <c r="N4361" s="128"/>
      <c r="O4361" s="129"/>
    </row>
    <row r="4362" spans="13:15" x14ac:dyDescent="0.25">
      <c r="M4362" s="112"/>
      <c r="N4362" s="128"/>
      <c r="O4362" s="129"/>
    </row>
    <row r="4363" spans="13:15" x14ac:dyDescent="0.25">
      <c r="M4363" s="112"/>
      <c r="N4363" s="128"/>
      <c r="O4363" s="129"/>
    </row>
    <row r="4364" spans="13:15" x14ac:dyDescent="0.25">
      <c r="M4364" s="112"/>
      <c r="N4364" s="128"/>
      <c r="O4364" s="129"/>
    </row>
    <row r="4365" spans="13:15" x14ac:dyDescent="0.25">
      <c r="M4365" s="112"/>
      <c r="N4365" s="128"/>
      <c r="O4365" s="129"/>
    </row>
    <row r="4366" spans="13:15" x14ac:dyDescent="0.25">
      <c r="M4366" s="112"/>
      <c r="N4366" s="128"/>
      <c r="O4366" s="129"/>
    </row>
    <row r="4367" spans="13:15" x14ac:dyDescent="0.25">
      <c r="M4367" s="112"/>
      <c r="N4367" s="128"/>
      <c r="O4367" s="129"/>
    </row>
    <row r="4368" spans="13:15" x14ac:dyDescent="0.25">
      <c r="M4368" s="112"/>
      <c r="N4368" s="128"/>
      <c r="O4368" s="129"/>
    </row>
    <row r="4369" spans="13:15" x14ac:dyDescent="0.25">
      <c r="M4369" s="112"/>
      <c r="N4369" s="128"/>
      <c r="O4369" s="129"/>
    </row>
    <row r="4370" spans="13:15" x14ac:dyDescent="0.25">
      <c r="M4370" s="112"/>
      <c r="N4370" s="128"/>
      <c r="O4370" s="129"/>
    </row>
    <row r="4371" spans="13:15" x14ac:dyDescent="0.25">
      <c r="M4371" s="112"/>
      <c r="N4371" s="128"/>
      <c r="O4371" s="129"/>
    </row>
    <row r="4372" spans="13:15" x14ac:dyDescent="0.25">
      <c r="M4372" s="112"/>
      <c r="N4372" s="128"/>
      <c r="O4372" s="129"/>
    </row>
    <row r="4373" spans="13:15" x14ac:dyDescent="0.25">
      <c r="M4373" s="112"/>
      <c r="N4373" s="128"/>
      <c r="O4373" s="129"/>
    </row>
    <row r="4374" spans="13:15" x14ac:dyDescent="0.25">
      <c r="M4374" s="112"/>
      <c r="N4374" s="128"/>
      <c r="O4374" s="129"/>
    </row>
    <row r="4375" spans="13:15" x14ac:dyDescent="0.25">
      <c r="M4375" s="112"/>
      <c r="N4375" s="128"/>
      <c r="O4375" s="129"/>
    </row>
    <row r="4376" spans="13:15" x14ac:dyDescent="0.25">
      <c r="M4376" s="112"/>
      <c r="N4376" s="128"/>
      <c r="O4376" s="129"/>
    </row>
    <row r="4377" spans="13:15" x14ac:dyDescent="0.25">
      <c r="M4377" s="112"/>
      <c r="N4377" s="128"/>
      <c r="O4377" s="129"/>
    </row>
    <row r="4378" spans="13:15" x14ac:dyDescent="0.25">
      <c r="M4378" s="112"/>
      <c r="N4378" s="128"/>
      <c r="O4378" s="129"/>
    </row>
    <row r="4379" spans="13:15" x14ac:dyDescent="0.25">
      <c r="M4379" s="112"/>
      <c r="N4379" s="128"/>
      <c r="O4379" s="129"/>
    </row>
    <row r="4380" spans="13:15" x14ac:dyDescent="0.25">
      <c r="M4380" s="112"/>
      <c r="N4380" s="128"/>
      <c r="O4380" s="129"/>
    </row>
    <row r="4381" spans="13:15" x14ac:dyDescent="0.25">
      <c r="M4381" s="112"/>
      <c r="N4381" s="128"/>
      <c r="O4381" s="129"/>
    </row>
    <row r="4382" spans="13:15" x14ac:dyDescent="0.25">
      <c r="M4382" s="112"/>
      <c r="N4382" s="128"/>
      <c r="O4382" s="129"/>
    </row>
    <row r="4383" spans="13:15" x14ac:dyDescent="0.25">
      <c r="M4383" s="112"/>
      <c r="N4383" s="128"/>
      <c r="O4383" s="129"/>
    </row>
    <row r="4384" spans="13:15" x14ac:dyDescent="0.25">
      <c r="M4384" s="112"/>
      <c r="N4384" s="128"/>
      <c r="O4384" s="129"/>
    </row>
    <row r="4385" spans="13:15" x14ac:dyDescent="0.25">
      <c r="M4385" s="112"/>
      <c r="N4385" s="128"/>
      <c r="O4385" s="129"/>
    </row>
    <row r="4386" spans="13:15" x14ac:dyDescent="0.25">
      <c r="M4386" s="112"/>
      <c r="N4386" s="128"/>
      <c r="O4386" s="129"/>
    </row>
    <row r="4387" spans="13:15" x14ac:dyDescent="0.25">
      <c r="M4387" s="112"/>
      <c r="N4387" s="128"/>
      <c r="O4387" s="129"/>
    </row>
    <row r="4388" spans="13:15" x14ac:dyDescent="0.25">
      <c r="M4388" s="112"/>
      <c r="N4388" s="128"/>
      <c r="O4388" s="129"/>
    </row>
    <row r="4389" spans="13:15" x14ac:dyDescent="0.25">
      <c r="M4389" s="112"/>
      <c r="N4389" s="128"/>
      <c r="O4389" s="129"/>
    </row>
    <row r="4390" spans="13:15" x14ac:dyDescent="0.25">
      <c r="M4390" s="112"/>
      <c r="N4390" s="128"/>
      <c r="O4390" s="129"/>
    </row>
    <row r="4391" spans="13:15" x14ac:dyDescent="0.25">
      <c r="M4391" s="112"/>
      <c r="N4391" s="128"/>
      <c r="O4391" s="129"/>
    </row>
    <row r="4392" spans="13:15" x14ac:dyDescent="0.25">
      <c r="M4392" s="112"/>
      <c r="N4392" s="128"/>
      <c r="O4392" s="129"/>
    </row>
    <row r="4393" spans="13:15" x14ac:dyDescent="0.25">
      <c r="M4393" s="112"/>
      <c r="N4393" s="128"/>
      <c r="O4393" s="129"/>
    </row>
    <row r="4394" spans="13:15" x14ac:dyDescent="0.25">
      <c r="M4394" s="112"/>
      <c r="N4394" s="128"/>
      <c r="O4394" s="129"/>
    </row>
    <row r="4395" spans="13:15" x14ac:dyDescent="0.25">
      <c r="M4395" s="112"/>
      <c r="N4395" s="128"/>
      <c r="O4395" s="129"/>
    </row>
    <row r="4396" spans="13:15" x14ac:dyDescent="0.25">
      <c r="M4396" s="112"/>
      <c r="N4396" s="128"/>
      <c r="O4396" s="129"/>
    </row>
    <row r="4397" spans="13:15" x14ac:dyDescent="0.25">
      <c r="M4397" s="112"/>
      <c r="N4397" s="128"/>
      <c r="O4397" s="129"/>
    </row>
    <row r="4398" spans="13:15" x14ac:dyDescent="0.25">
      <c r="M4398" s="112"/>
      <c r="N4398" s="128"/>
      <c r="O4398" s="129"/>
    </row>
    <row r="4399" spans="13:15" x14ac:dyDescent="0.25">
      <c r="M4399" s="112"/>
      <c r="N4399" s="128"/>
      <c r="O4399" s="129"/>
    </row>
    <row r="4400" spans="13:15" x14ac:dyDescent="0.25">
      <c r="M4400" s="112"/>
      <c r="N4400" s="128"/>
      <c r="O4400" s="129"/>
    </row>
    <row r="4401" spans="13:15" x14ac:dyDescent="0.25">
      <c r="M4401" s="112"/>
      <c r="N4401" s="128"/>
      <c r="O4401" s="129"/>
    </row>
    <row r="4402" spans="13:15" x14ac:dyDescent="0.25">
      <c r="M4402" s="112"/>
      <c r="N4402" s="128"/>
      <c r="O4402" s="129"/>
    </row>
    <row r="4403" spans="13:15" x14ac:dyDescent="0.25">
      <c r="M4403" s="112"/>
      <c r="N4403" s="128"/>
      <c r="O4403" s="129"/>
    </row>
    <row r="4404" spans="13:15" x14ac:dyDescent="0.25">
      <c r="M4404" s="112"/>
      <c r="N4404" s="128"/>
      <c r="O4404" s="129"/>
    </row>
    <row r="4405" spans="13:15" x14ac:dyDescent="0.25">
      <c r="M4405" s="112"/>
      <c r="N4405" s="128"/>
      <c r="O4405" s="129"/>
    </row>
    <row r="4406" spans="13:15" x14ac:dyDescent="0.25">
      <c r="M4406" s="112"/>
      <c r="N4406" s="128"/>
      <c r="O4406" s="129"/>
    </row>
    <row r="4407" spans="13:15" x14ac:dyDescent="0.25">
      <c r="M4407" s="112"/>
      <c r="N4407" s="128"/>
      <c r="O4407" s="129"/>
    </row>
    <row r="4408" spans="13:15" x14ac:dyDescent="0.25">
      <c r="M4408" s="112"/>
      <c r="N4408" s="128"/>
      <c r="O4408" s="129"/>
    </row>
    <row r="4409" spans="13:15" x14ac:dyDescent="0.25">
      <c r="M4409" s="112"/>
      <c r="N4409" s="128"/>
      <c r="O4409" s="129"/>
    </row>
    <row r="4410" spans="13:15" x14ac:dyDescent="0.25">
      <c r="M4410" s="112"/>
      <c r="N4410" s="128"/>
      <c r="O4410" s="129"/>
    </row>
    <row r="4411" spans="13:15" x14ac:dyDescent="0.25">
      <c r="M4411" s="112"/>
      <c r="N4411" s="128"/>
      <c r="O4411" s="129"/>
    </row>
    <row r="4412" spans="13:15" x14ac:dyDescent="0.25">
      <c r="M4412" s="112"/>
      <c r="N4412" s="128"/>
      <c r="O4412" s="129"/>
    </row>
    <row r="4413" spans="13:15" x14ac:dyDescent="0.25">
      <c r="M4413" s="112"/>
      <c r="N4413" s="128"/>
      <c r="O4413" s="129"/>
    </row>
    <row r="4414" spans="13:15" x14ac:dyDescent="0.25">
      <c r="M4414" s="112"/>
      <c r="N4414" s="128"/>
      <c r="O4414" s="129"/>
    </row>
    <row r="4415" spans="13:15" x14ac:dyDescent="0.25">
      <c r="M4415" s="112"/>
      <c r="N4415" s="128"/>
      <c r="O4415" s="129"/>
    </row>
    <row r="4416" spans="13:15" x14ac:dyDescent="0.25">
      <c r="M4416" s="112"/>
      <c r="N4416" s="128"/>
      <c r="O4416" s="129"/>
    </row>
    <row r="4417" spans="13:15" x14ac:dyDescent="0.25">
      <c r="M4417" s="112"/>
      <c r="N4417" s="128"/>
      <c r="O4417" s="129"/>
    </row>
    <row r="4418" spans="13:15" x14ac:dyDescent="0.25">
      <c r="M4418" s="112"/>
      <c r="N4418" s="128"/>
      <c r="O4418" s="129"/>
    </row>
    <row r="4419" spans="13:15" x14ac:dyDescent="0.25">
      <c r="M4419" s="112"/>
      <c r="N4419" s="128"/>
      <c r="O4419" s="129"/>
    </row>
    <row r="4420" spans="13:15" x14ac:dyDescent="0.25">
      <c r="M4420" s="112"/>
      <c r="N4420" s="128"/>
      <c r="O4420" s="129"/>
    </row>
    <row r="4421" spans="13:15" x14ac:dyDescent="0.25">
      <c r="M4421" s="112"/>
      <c r="N4421" s="128"/>
      <c r="O4421" s="129"/>
    </row>
    <row r="4422" spans="13:15" x14ac:dyDescent="0.25">
      <c r="M4422" s="112"/>
      <c r="N4422" s="128"/>
      <c r="O4422" s="129"/>
    </row>
    <row r="4423" spans="13:15" x14ac:dyDescent="0.25">
      <c r="M4423" s="112"/>
      <c r="N4423" s="128"/>
      <c r="O4423" s="129"/>
    </row>
    <row r="4424" spans="13:15" x14ac:dyDescent="0.25">
      <c r="M4424" s="112"/>
      <c r="N4424" s="128"/>
      <c r="O4424" s="129"/>
    </row>
    <row r="4425" spans="13:15" x14ac:dyDescent="0.25">
      <c r="M4425" s="112"/>
      <c r="N4425" s="128"/>
      <c r="O4425" s="129"/>
    </row>
    <row r="4426" spans="13:15" x14ac:dyDescent="0.25">
      <c r="M4426" s="112"/>
      <c r="N4426" s="128"/>
      <c r="O4426" s="129"/>
    </row>
    <row r="4427" spans="13:15" x14ac:dyDescent="0.25">
      <c r="M4427" s="112"/>
      <c r="N4427" s="128"/>
      <c r="O4427" s="129"/>
    </row>
    <row r="4428" spans="13:15" x14ac:dyDescent="0.25">
      <c r="M4428" s="112"/>
      <c r="N4428" s="128"/>
      <c r="O4428" s="129"/>
    </row>
    <row r="4429" spans="13:15" x14ac:dyDescent="0.25">
      <c r="M4429" s="112"/>
      <c r="N4429" s="128"/>
      <c r="O4429" s="129"/>
    </row>
    <row r="4430" spans="13:15" x14ac:dyDescent="0.25">
      <c r="M4430" s="112"/>
      <c r="N4430" s="128"/>
      <c r="O4430" s="129"/>
    </row>
    <row r="4431" spans="13:15" x14ac:dyDescent="0.25">
      <c r="M4431" s="112"/>
      <c r="N4431" s="128"/>
      <c r="O4431" s="129"/>
    </row>
    <row r="4432" spans="13:15" x14ac:dyDescent="0.25">
      <c r="M4432" s="112"/>
      <c r="N4432" s="128"/>
      <c r="O4432" s="129"/>
    </row>
    <row r="4433" spans="13:15" x14ac:dyDescent="0.25">
      <c r="M4433" s="112"/>
      <c r="N4433" s="128"/>
      <c r="O4433" s="129"/>
    </row>
    <row r="4434" spans="13:15" x14ac:dyDescent="0.25">
      <c r="M4434" s="112"/>
      <c r="N4434" s="128"/>
      <c r="O4434" s="129"/>
    </row>
    <row r="4435" spans="13:15" x14ac:dyDescent="0.25">
      <c r="M4435" s="112"/>
      <c r="N4435" s="128"/>
      <c r="O4435" s="129"/>
    </row>
    <row r="4436" spans="13:15" x14ac:dyDescent="0.25">
      <c r="M4436" s="112"/>
      <c r="N4436" s="128"/>
      <c r="O4436" s="129"/>
    </row>
    <row r="4437" spans="13:15" x14ac:dyDescent="0.25">
      <c r="M4437" s="112"/>
      <c r="N4437" s="128"/>
      <c r="O4437" s="129"/>
    </row>
    <row r="4438" spans="13:15" x14ac:dyDescent="0.25">
      <c r="M4438" s="112"/>
      <c r="N4438" s="128"/>
      <c r="O4438" s="129"/>
    </row>
    <row r="4439" spans="13:15" x14ac:dyDescent="0.25">
      <c r="M4439" s="112"/>
      <c r="N4439" s="128"/>
      <c r="O4439" s="129"/>
    </row>
    <row r="4440" spans="13:15" x14ac:dyDescent="0.25">
      <c r="M4440" s="112"/>
      <c r="N4440" s="128"/>
      <c r="O4440" s="129"/>
    </row>
    <row r="4441" spans="13:15" x14ac:dyDescent="0.25">
      <c r="M4441" s="112"/>
      <c r="N4441" s="128"/>
      <c r="O4441" s="129"/>
    </row>
    <row r="4442" spans="13:15" x14ac:dyDescent="0.25">
      <c r="M4442" s="112"/>
      <c r="N4442" s="128"/>
      <c r="O4442" s="129"/>
    </row>
    <row r="4443" spans="13:15" x14ac:dyDescent="0.25">
      <c r="M4443" s="112"/>
      <c r="N4443" s="128"/>
      <c r="O4443" s="129"/>
    </row>
    <row r="4444" spans="13:15" x14ac:dyDescent="0.25">
      <c r="M4444" s="112"/>
      <c r="N4444" s="128"/>
      <c r="O4444" s="129"/>
    </row>
    <row r="4445" spans="13:15" x14ac:dyDescent="0.25">
      <c r="M4445" s="112"/>
      <c r="N4445" s="128"/>
      <c r="O4445" s="129"/>
    </row>
    <row r="4446" spans="13:15" x14ac:dyDescent="0.25">
      <c r="M4446" s="112"/>
      <c r="N4446" s="128"/>
      <c r="O4446" s="129"/>
    </row>
    <row r="4447" spans="13:15" x14ac:dyDescent="0.25">
      <c r="M4447" s="112"/>
      <c r="N4447" s="128"/>
      <c r="O4447" s="129"/>
    </row>
    <row r="4448" spans="13:15" x14ac:dyDescent="0.25">
      <c r="M4448" s="112"/>
      <c r="N4448" s="128"/>
      <c r="O4448" s="129"/>
    </row>
    <row r="4449" spans="13:15" x14ac:dyDescent="0.25">
      <c r="M4449" s="112"/>
      <c r="N4449" s="128"/>
      <c r="O4449" s="129"/>
    </row>
    <row r="4450" spans="13:15" x14ac:dyDescent="0.25">
      <c r="M4450" s="112"/>
      <c r="N4450" s="128"/>
      <c r="O4450" s="129"/>
    </row>
    <row r="4451" spans="13:15" x14ac:dyDescent="0.25">
      <c r="M4451" s="112"/>
      <c r="N4451" s="128"/>
      <c r="O4451" s="129"/>
    </row>
    <row r="4452" spans="13:15" x14ac:dyDescent="0.25">
      <c r="M4452" s="112"/>
      <c r="N4452" s="128"/>
      <c r="O4452" s="129"/>
    </row>
    <row r="4453" spans="13:15" x14ac:dyDescent="0.25">
      <c r="M4453" s="112"/>
      <c r="N4453" s="128"/>
      <c r="O4453" s="129"/>
    </row>
    <row r="4454" spans="13:15" x14ac:dyDescent="0.25">
      <c r="M4454" s="112"/>
      <c r="N4454" s="128"/>
      <c r="O4454" s="129"/>
    </row>
    <row r="4455" spans="13:15" x14ac:dyDescent="0.25">
      <c r="M4455" s="112"/>
      <c r="N4455" s="128"/>
      <c r="O4455" s="129"/>
    </row>
    <row r="4456" spans="13:15" x14ac:dyDescent="0.25">
      <c r="M4456" s="112"/>
      <c r="N4456" s="128"/>
      <c r="O4456" s="129"/>
    </row>
    <row r="4457" spans="13:15" x14ac:dyDescent="0.25">
      <c r="M4457" s="112"/>
      <c r="N4457" s="128"/>
      <c r="O4457" s="129"/>
    </row>
    <row r="4458" spans="13:15" x14ac:dyDescent="0.25">
      <c r="M4458" s="112"/>
      <c r="N4458" s="128"/>
      <c r="O4458" s="129"/>
    </row>
    <row r="4459" spans="13:15" x14ac:dyDescent="0.25">
      <c r="M4459" s="112"/>
      <c r="N4459" s="128"/>
      <c r="O4459" s="129"/>
    </row>
    <row r="4460" spans="13:15" x14ac:dyDescent="0.25">
      <c r="M4460" s="112"/>
      <c r="N4460" s="128"/>
      <c r="O4460" s="129"/>
    </row>
    <row r="4461" spans="13:15" x14ac:dyDescent="0.25">
      <c r="M4461" s="112"/>
      <c r="N4461" s="128"/>
      <c r="O4461" s="129"/>
    </row>
    <row r="4462" spans="13:15" x14ac:dyDescent="0.25">
      <c r="M4462" s="112"/>
      <c r="N4462" s="128"/>
      <c r="O4462" s="129"/>
    </row>
    <row r="4463" spans="13:15" x14ac:dyDescent="0.25">
      <c r="M4463" s="112"/>
      <c r="N4463" s="128"/>
      <c r="O4463" s="129"/>
    </row>
    <row r="4464" spans="13:15" x14ac:dyDescent="0.25">
      <c r="M4464" s="112"/>
      <c r="N4464" s="128"/>
      <c r="O4464" s="129"/>
    </row>
    <row r="4465" spans="13:15" x14ac:dyDescent="0.25">
      <c r="M4465" s="112"/>
      <c r="N4465" s="128"/>
      <c r="O4465" s="129"/>
    </row>
    <row r="4466" spans="13:15" x14ac:dyDescent="0.25">
      <c r="M4466" s="112"/>
      <c r="N4466" s="128"/>
      <c r="O4466" s="129"/>
    </row>
    <row r="4467" spans="13:15" x14ac:dyDescent="0.25">
      <c r="M4467" s="112"/>
      <c r="N4467" s="128"/>
      <c r="O4467" s="129"/>
    </row>
    <row r="4468" spans="13:15" x14ac:dyDescent="0.25">
      <c r="M4468" s="112"/>
      <c r="N4468" s="128"/>
      <c r="O4468" s="129"/>
    </row>
    <row r="4469" spans="13:15" x14ac:dyDescent="0.25">
      <c r="M4469" s="112"/>
      <c r="N4469" s="128"/>
      <c r="O4469" s="129"/>
    </row>
    <row r="4470" spans="13:15" x14ac:dyDescent="0.25">
      <c r="M4470" s="112"/>
      <c r="N4470" s="128"/>
      <c r="O4470" s="129"/>
    </row>
    <row r="4471" spans="13:15" x14ac:dyDescent="0.25">
      <c r="M4471" s="112"/>
      <c r="N4471" s="128"/>
      <c r="O4471" s="129"/>
    </row>
    <row r="4472" spans="13:15" x14ac:dyDescent="0.25">
      <c r="M4472" s="112"/>
      <c r="N4472" s="128"/>
      <c r="O4472" s="129"/>
    </row>
    <row r="4473" spans="13:15" x14ac:dyDescent="0.25">
      <c r="M4473" s="112"/>
      <c r="N4473" s="128"/>
      <c r="O4473" s="129"/>
    </row>
    <row r="4474" spans="13:15" x14ac:dyDescent="0.25">
      <c r="M4474" s="112"/>
      <c r="N4474" s="128"/>
      <c r="O4474" s="129"/>
    </row>
    <row r="4475" spans="13:15" x14ac:dyDescent="0.25">
      <c r="M4475" s="112"/>
      <c r="N4475" s="128"/>
      <c r="O4475" s="129"/>
    </row>
    <row r="4476" spans="13:15" x14ac:dyDescent="0.25">
      <c r="M4476" s="112"/>
      <c r="N4476" s="128"/>
      <c r="O4476" s="129"/>
    </row>
    <row r="4477" spans="13:15" x14ac:dyDescent="0.25">
      <c r="M4477" s="112"/>
      <c r="N4477" s="128"/>
      <c r="O4477" s="129"/>
    </row>
    <row r="4478" spans="13:15" x14ac:dyDescent="0.25">
      <c r="M4478" s="112"/>
      <c r="N4478" s="128"/>
      <c r="O4478" s="129"/>
    </row>
    <row r="4479" spans="13:15" x14ac:dyDescent="0.25">
      <c r="M4479" s="112"/>
      <c r="N4479" s="128"/>
      <c r="O4479" s="129"/>
    </row>
    <row r="4480" spans="13:15" x14ac:dyDescent="0.25">
      <c r="M4480" s="112"/>
      <c r="N4480" s="128"/>
      <c r="O4480" s="129"/>
    </row>
    <row r="4481" spans="13:15" x14ac:dyDescent="0.25">
      <c r="M4481" s="112"/>
      <c r="N4481" s="128"/>
      <c r="O4481" s="129"/>
    </row>
    <row r="4482" spans="13:15" x14ac:dyDescent="0.25">
      <c r="M4482" s="112"/>
      <c r="N4482" s="128"/>
      <c r="O4482" s="129"/>
    </row>
    <row r="4483" spans="13:15" x14ac:dyDescent="0.25">
      <c r="M4483" s="112"/>
      <c r="N4483" s="128"/>
      <c r="O4483" s="129"/>
    </row>
    <row r="4484" spans="13:15" x14ac:dyDescent="0.25">
      <c r="M4484" s="112"/>
      <c r="N4484" s="128"/>
      <c r="O4484" s="129"/>
    </row>
    <row r="4485" spans="13:15" x14ac:dyDescent="0.25">
      <c r="M4485" s="112"/>
      <c r="N4485" s="128"/>
      <c r="O4485" s="129"/>
    </row>
    <row r="4486" spans="13:15" x14ac:dyDescent="0.25">
      <c r="M4486" s="112"/>
      <c r="N4486" s="128"/>
      <c r="O4486" s="129"/>
    </row>
    <row r="4487" spans="13:15" x14ac:dyDescent="0.25">
      <c r="M4487" s="112"/>
      <c r="N4487" s="128"/>
      <c r="O4487" s="129"/>
    </row>
    <row r="4488" spans="13:15" x14ac:dyDescent="0.25">
      <c r="M4488" s="112"/>
      <c r="N4488" s="128"/>
      <c r="O4488" s="129"/>
    </row>
    <row r="4489" spans="13:15" x14ac:dyDescent="0.25">
      <c r="M4489" s="112"/>
      <c r="N4489" s="128"/>
      <c r="O4489" s="129"/>
    </row>
    <row r="4490" spans="13:15" x14ac:dyDescent="0.25">
      <c r="M4490" s="112"/>
      <c r="N4490" s="128"/>
      <c r="O4490" s="129"/>
    </row>
    <row r="4491" spans="13:15" x14ac:dyDescent="0.25">
      <c r="M4491" s="112"/>
      <c r="N4491" s="128"/>
      <c r="O4491" s="129"/>
    </row>
    <row r="4492" spans="13:15" x14ac:dyDescent="0.25">
      <c r="M4492" s="112"/>
      <c r="N4492" s="128"/>
      <c r="O4492" s="129"/>
    </row>
    <row r="4493" spans="13:15" x14ac:dyDescent="0.25">
      <c r="M4493" s="112"/>
      <c r="N4493" s="128"/>
      <c r="O4493" s="129"/>
    </row>
    <row r="4494" spans="13:15" x14ac:dyDescent="0.25">
      <c r="M4494" s="112"/>
      <c r="N4494" s="128"/>
      <c r="O4494" s="129"/>
    </row>
    <row r="4495" spans="13:15" x14ac:dyDescent="0.25">
      <c r="M4495" s="112"/>
      <c r="N4495" s="128"/>
      <c r="O4495" s="129"/>
    </row>
    <row r="4496" spans="13:15" x14ac:dyDescent="0.25">
      <c r="M4496" s="112"/>
      <c r="N4496" s="128"/>
      <c r="O4496" s="129"/>
    </row>
    <row r="4497" spans="13:15" x14ac:dyDescent="0.25">
      <c r="M4497" s="112"/>
      <c r="N4497" s="128"/>
      <c r="O4497" s="129"/>
    </row>
    <row r="4498" spans="13:15" x14ac:dyDescent="0.25">
      <c r="M4498" s="112"/>
      <c r="N4498" s="128"/>
      <c r="O4498" s="129"/>
    </row>
    <row r="4499" spans="13:15" x14ac:dyDescent="0.25">
      <c r="M4499" s="112"/>
      <c r="N4499" s="128"/>
      <c r="O4499" s="129"/>
    </row>
    <row r="4500" spans="13:15" x14ac:dyDescent="0.25">
      <c r="M4500" s="112"/>
      <c r="N4500" s="128"/>
      <c r="O4500" s="129"/>
    </row>
    <row r="4501" spans="13:15" x14ac:dyDescent="0.25">
      <c r="M4501" s="112"/>
      <c r="N4501" s="128"/>
      <c r="O4501" s="129"/>
    </row>
    <row r="4502" spans="13:15" x14ac:dyDescent="0.25">
      <c r="M4502" s="112"/>
      <c r="N4502" s="128"/>
      <c r="O4502" s="129"/>
    </row>
    <row r="4503" spans="13:15" x14ac:dyDescent="0.25">
      <c r="M4503" s="112"/>
      <c r="N4503" s="128"/>
      <c r="O4503" s="129"/>
    </row>
    <row r="4504" spans="13:15" x14ac:dyDescent="0.25">
      <c r="M4504" s="112"/>
      <c r="N4504" s="128"/>
      <c r="O4504" s="129"/>
    </row>
    <row r="4505" spans="13:15" x14ac:dyDescent="0.25">
      <c r="M4505" s="112"/>
      <c r="N4505" s="128"/>
      <c r="O4505" s="129"/>
    </row>
    <row r="4506" spans="13:15" x14ac:dyDescent="0.25">
      <c r="M4506" s="112"/>
      <c r="N4506" s="128"/>
      <c r="O4506" s="129"/>
    </row>
    <row r="4507" spans="13:15" x14ac:dyDescent="0.25">
      <c r="M4507" s="112"/>
      <c r="N4507" s="128"/>
      <c r="O4507" s="129"/>
    </row>
    <row r="4508" spans="13:15" x14ac:dyDescent="0.25">
      <c r="M4508" s="112"/>
      <c r="N4508" s="128"/>
      <c r="O4508" s="129"/>
    </row>
    <row r="4509" spans="13:15" x14ac:dyDescent="0.25">
      <c r="M4509" s="112"/>
      <c r="N4509" s="128"/>
      <c r="O4509" s="129"/>
    </row>
    <row r="4510" spans="13:15" x14ac:dyDescent="0.25">
      <c r="M4510" s="112"/>
      <c r="N4510" s="128"/>
      <c r="O4510" s="129"/>
    </row>
    <row r="4511" spans="13:15" x14ac:dyDescent="0.25">
      <c r="M4511" s="112"/>
      <c r="N4511" s="128"/>
      <c r="O4511" s="129"/>
    </row>
    <row r="4512" spans="13:15" x14ac:dyDescent="0.25">
      <c r="M4512" s="112"/>
      <c r="N4512" s="128"/>
      <c r="O4512" s="129"/>
    </row>
    <row r="4513" spans="13:15" x14ac:dyDescent="0.25">
      <c r="M4513" s="112"/>
      <c r="N4513" s="128"/>
      <c r="O4513" s="129"/>
    </row>
    <row r="4514" spans="13:15" x14ac:dyDescent="0.25">
      <c r="M4514" s="112"/>
      <c r="N4514" s="128"/>
      <c r="O4514" s="129"/>
    </row>
    <row r="4515" spans="13:15" x14ac:dyDescent="0.25">
      <c r="M4515" s="112"/>
      <c r="N4515" s="128"/>
      <c r="O4515" s="129"/>
    </row>
    <row r="4516" spans="13:15" x14ac:dyDescent="0.25">
      <c r="M4516" s="112"/>
      <c r="N4516" s="128"/>
      <c r="O4516" s="129"/>
    </row>
    <row r="4517" spans="13:15" x14ac:dyDescent="0.25">
      <c r="M4517" s="112"/>
      <c r="N4517" s="128"/>
      <c r="O4517" s="129"/>
    </row>
    <row r="4518" spans="13:15" x14ac:dyDescent="0.25">
      <c r="M4518" s="112"/>
      <c r="N4518" s="128"/>
      <c r="O4518" s="129"/>
    </row>
    <row r="4519" spans="13:15" x14ac:dyDescent="0.25">
      <c r="M4519" s="112"/>
      <c r="N4519" s="128"/>
      <c r="O4519" s="129"/>
    </row>
    <row r="4520" spans="13:15" x14ac:dyDescent="0.25">
      <c r="M4520" s="112"/>
      <c r="N4520" s="128"/>
      <c r="O4520" s="129"/>
    </row>
    <row r="4521" spans="13:15" x14ac:dyDescent="0.25">
      <c r="M4521" s="112"/>
      <c r="N4521" s="128"/>
      <c r="O4521" s="129"/>
    </row>
    <row r="4522" spans="13:15" x14ac:dyDescent="0.25">
      <c r="M4522" s="112"/>
      <c r="N4522" s="128"/>
      <c r="O4522" s="129"/>
    </row>
    <row r="4523" spans="13:15" x14ac:dyDescent="0.25">
      <c r="M4523" s="112"/>
      <c r="N4523" s="128"/>
      <c r="O4523" s="129"/>
    </row>
    <row r="4524" spans="13:15" x14ac:dyDescent="0.25">
      <c r="M4524" s="112"/>
      <c r="N4524" s="128"/>
      <c r="O4524" s="129"/>
    </row>
    <row r="4525" spans="13:15" x14ac:dyDescent="0.25">
      <c r="M4525" s="112"/>
      <c r="N4525" s="128"/>
      <c r="O4525" s="129"/>
    </row>
    <row r="4526" spans="13:15" x14ac:dyDescent="0.25">
      <c r="M4526" s="112"/>
      <c r="N4526" s="128"/>
      <c r="O4526" s="129"/>
    </row>
    <row r="4527" spans="13:15" x14ac:dyDescent="0.25">
      <c r="M4527" s="112"/>
      <c r="N4527" s="128"/>
      <c r="O4527" s="129"/>
    </row>
    <row r="4528" spans="13:15" x14ac:dyDescent="0.25">
      <c r="M4528" s="112"/>
      <c r="N4528" s="128"/>
      <c r="O4528" s="129"/>
    </row>
    <row r="4529" spans="13:15" x14ac:dyDescent="0.25">
      <c r="M4529" s="112"/>
      <c r="N4529" s="128"/>
      <c r="O4529" s="129"/>
    </row>
    <row r="4530" spans="13:15" x14ac:dyDescent="0.25">
      <c r="M4530" s="112"/>
      <c r="N4530" s="128"/>
      <c r="O4530" s="129"/>
    </row>
    <row r="4531" spans="13:15" x14ac:dyDescent="0.25">
      <c r="M4531" s="112"/>
      <c r="N4531" s="128"/>
      <c r="O4531" s="129"/>
    </row>
    <row r="4532" spans="13:15" x14ac:dyDescent="0.25">
      <c r="M4532" s="112"/>
      <c r="N4532" s="128"/>
      <c r="O4532" s="129"/>
    </row>
    <row r="4533" spans="13:15" x14ac:dyDescent="0.25">
      <c r="M4533" s="112"/>
      <c r="N4533" s="128"/>
      <c r="O4533" s="129"/>
    </row>
    <row r="4534" spans="13:15" x14ac:dyDescent="0.25">
      <c r="M4534" s="112"/>
      <c r="N4534" s="128"/>
      <c r="O4534" s="129"/>
    </row>
    <row r="4535" spans="13:15" x14ac:dyDescent="0.25">
      <c r="M4535" s="112"/>
      <c r="N4535" s="128"/>
      <c r="O4535" s="129"/>
    </row>
    <row r="4536" spans="13:15" x14ac:dyDescent="0.25">
      <c r="M4536" s="112"/>
      <c r="N4536" s="128"/>
      <c r="O4536" s="129"/>
    </row>
    <row r="4537" spans="13:15" x14ac:dyDescent="0.25">
      <c r="M4537" s="112"/>
      <c r="N4537" s="128"/>
      <c r="O4537" s="129"/>
    </row>
    <row r="4538" spans="13:15" x14ac:dyDescent="0.25">
      <c r="M4538" s="112"/>
      <c r="N4538" s="128"/>
      <c r="O4538" s="129"/>
    </row>
    <row r="4539" spans="13:15" x14ac:dyDescent="0.25">
      <c r="M4539" s="112"/>
      <c r="N4539" s="128"/>
      <c r="O4539" s="129"/>
    </row>
    <row r="4540" spans="13:15" x14ac:dyDescent="0.25">
      <c r="M4540" s="112"/>
      <c r="N4540" s="128"/>
      <c r="O4540" s="129"/>
    </row>
    <row r="4541" spans="13:15" x14ac:dyDescent="0.25">
      <c r="M4541" s="112"/>
      <c r="N4541" s="128"/>
      <c r="O4541" s="129"/>
    </row>
    <row r="4542" spans="13:15" x14ac:dyDescent="0.25">
      <c r="M4542" s="112"/>
      <c r="N4542" s="128"/>
      <c r="O4542" s="129"/>
    </row>
    <row r="4543" spans="13:15" x14ac:dyDescent="0.25">
      <c r="M4543" s="112"/>
      <c r="N4543" s="128"/>
      <c r="O4543" s="129"/>
    </row>
    <row r="4544" spans="13:15" x14ac:dyDescent="0.25">
      <c r="M4544" s="112"/>
      <c r="N4544" s="128"/>
      <c r="O4544" s="129"/>
    </row>
    <row r="4545" spans="13:15" x14ac:dyDescent="0.25">
      <c r="M4545" s="112"/>
      <c r="N4545" s="128"/>
      <c r="O4545" s="129"/>
    </row>
    <row r="4546" spans="13:15" x14ac:dyDescent="0.25">
      <c r="M4546" s="112"/>
      <c r="N4546" s="128"/>
      <c r="O4546" s="129"/>
    </row>
    <row r="4547" spans="13:15" x14ac:dyDescent="0.25">
      <c r="M4547" s="112"/>
      <c r="N4547" s="128"/>
      <c r="O4547" s="129"/>
    </row>
    <row r="4548" spans="13:15" x14ac:dyDescent="0.25">
      <c r="M4548" s="112"/>
      <c r="N4548" s="128"/>
      <c r="O4548" s="129"/>
    </row>
    <row r="4549" spans="13:15" x14ac:dyDescent="0.25">
      <c r="M4549" s="112"/>
      <c r="N4549" s="128"/>
      <c r="O4549" s="129"/>
    </row>
    <row r="4550" spans="13:15" x14ac:dyDescent="0.25">
      <c r="M4550" s="112"/>
      <c r="N4550" s="128"/>
      <c r="O4550" s="129"/>
    </row>
    <row r="4551" spans="13:15" x14ac:dyDescent="0.25">
      <c r="M4551" s="112"/>
      <c r="N4551" s="128"/>
      <c r="O4551" s="129"/>
    </row>
    <row r="4552" spans="13:15" x14ac:dyDescent="0.25">
      <c r="M4552" s="112"/>
      <c r="N4552" s="128"/>
      <c r="O4552" s="129"/>
    </row>
    <row r="4553" spans="13:15" x14ac:dyDescent="0.25">
      <c r="M4553" s="112"/>
      <c r="N4553" s="128"/>
      <c r="O4553" s="129"/>
    </row>
    <row r="4554" spans="13:15" x14ac:dyDescent="0.25">
      <c r="M4554" s="112"/>
      <c r="N4554" s="128"/>
      <c r="O4554" s="129"/>
    </row>
    <row r="4555" spans="13:15" x14ac:dyDescent="0.25">
      <c r="M4555" s="112"/>
      <c r="N4555" s="128"/>
      <c r="O4555" s="129"/>
    </row>
    <row r="4556" spans="13:15" x14ac:dyDescent="0.25">
      <c r="M4556" s="112"/>
      <c r="N4556" s="128"/>
      <c r="O4556" s="129"/>
    </row>
    <row r="4557" spans="13:15" x14ac:dyDescent="0.25">
      <c r="M4557" s="112"/>
      <c r="N4557" s="128"/>
      <c r="O4557" s="129"/>
    </row>
    <row r="4558" spans="13:15" x14ac:dyDescent="0.25">
      <c r="M4558" s="112"/>
      <c r="N4558" s="128"/>
      <c r="O4558" s="129"/>
    </row>
    <row r="4559" spans="13:15" x14ac:dyDescent="0.25">
      <c r="M4559" s="112"/>
      <c r="N4559" s="128"/>
      <c r="O4559" s="129"/>
    </row>
    <row r="4560" spans="13:15" x14ac:dyDescent="0.25">
      <c r="M4560" s="112"/>
      <c r="N4560" s="128"/>
      <c r="O4560" s="129"/>
    </row>
    <row r="4561" spans="13:15" x14ac:dyDescent="0.25">
      <c r="M4561" s="112"/>
      <c r="N4561" s="128"/>
      <c r="O4561" s="129"/>
    </row>
    <row r="4562" spans="13:15" x14ac:dyDescent="0.25">
      <c r="M4562" s="112"/>
      <c r="N4562" s="128"/>
      <c r="O4562" s="129"/>
    </row>
    <row r="4563" spans="13:15" x14ac:dyDescent="0.25">
      <c r="M4563" s="112"/>
      <c r="N4563" s="128"/>
      <c r="O4563" s="129"/>
    </row>
    <row r="4564" spans="13:15" x14ac:dyDescent="0.25">
      <c r="M4564" s="112"/>
      <c r="N4564" s="128"/>
      <c r="O4564" s="129"/>
    </row>
    <row r="4565" spans="13:15" x14ac:dyDescent="0.25">
      <c r="M4565" s="112"/>
      <c r="N4565" s="128"/>
      <c r="O4565" s="129"/>
    </row>
    <row r="4566" spans="13:15" x14ac:dyDescent="0.25">
      <c r="M4566" s="112"/>
      <c r="N4566" s="128"/>
      <c r="O4566" s="129"/>
    </row>
    <row r="4567" spans="13:15" x14ac:dyDescent="0.25">
      <c r="M4567" s="112"/>
      <c r="N4567" s="128"/>
      <c r="O4567" s="129"/>
    </row>
    <row r="4568" spans="13:15" x14ac:dyDescent="0.25">
      <c r="M4568" s="112"/>
      <c r="N4568" s="128"/>
      <c r="O4568" s="129"/>
    </row>
    <row r="4569" spans="13:15" x14ac:dyDescent="0.25">
      <c r="M4569" s="112"/>
      <c r="N4569" s="128"/>
      <c r="O4569" s="129"/>
    </row>
    <row r="4570" spans="13:15" x14ac:dyDescent="0.25">
      <c r="M4570" s="112"/>
      <c r="N4570" s="128"/>
      <c r="O4570" s="129"/>
    </row>
    <row r="4571" spans="13:15" x14ac:dyDescent="0.25">
      <c r="M4571" s="112"/>
      <c r="N4571" s="128"/>
      <c r="O4571" s="129"/>
    </row>
    <row r="4572" spans="13:15" x14ac:dyDescent="0.25">
      <c r="M4572" s="112"/>
      <c r="N4572" s="128"/>
      <c r="O4572" s="129"/>
    </row>
    <row r="4573" spans="13:15" x14ac:dyDescent="0.25">
      <c r="M4573" s="112"/>
      <c r="N4573" s="128"/>
      <c r="O4573" s="129"/>
    </row>
    <row r="4574" spans="13:15" x14ac:dyDescent="0.25">
      <c r="M4574" s="112"/>
      <c r="N4574" s="128"/>
      <c r="O4574" s="129"/>
    </row>
    <row r="4575" spans="13:15" x14ac:dyDescent="0.25">
      <c r="M4575" s="112"/>
      <c r="N4575" s="128"/>
      <c r="O4575" s="129"/>
    </row>
    <row r="4576" spans="13:15" x14ac:dyDescent="0.25">
      <c r="M4576" s="112"/>
      <c r="N4576" s="128"/>
      <c r="O4576" s="129"/>
    </row>
    <row r="4577" spans="13:15" x14ac:dyDescent="0.25">
      <c r="M4577" s="112"/>
      <c r="N4577" s="128"/>
      <c r="O4577" s="129"/>
    </row>
    <row r="4578" spans="13:15" x14ac:dyDescent="0.25">
      <c r="M4578" s="112"/>
      <c r="N4578" s="128"/>
      <c r="O4578" s="129"/>
    </row>
    <row r="4579" spans="13:15" x14ac:dyDescent="0.25">
      <c r="M4579" s="112"/>
      <c r="N4579" s="128"/>
      <c r="O4579" s="129"/>
    </row>
    <row r="4580" spans="13:15" x14ac:dyDescent="0.25">
      <c r="M4580" s="112"/>
      <c r="N4580" s="128"/>
      <c r="O4580" s="129"/>
    </row>
    <row r="4581" spans="13:15" x14ac:dyDescent="0.25">
      <c r="M4581" s="112"/>
      <c r="N4581" s="128"/>
      <c r="O4581" s="129"/>
    </row>
    <row r="4582" spans="13:15" x14ac:dyDescent="0.25">
      <c r="M4582" s="112"/>
      <c r="N4582" s="128"/>
      <c r="O4582" s="129"/>
    </row>
    <row r="4583" spans="13:15" x14ac:dyDescent="0.25">
      <c r="M4583" s="112"/>
      <c r="N4583" s="128"/>
      <c r="O4583" s="129"/>
    </row>
    <row r="4584" spans="13:15" x14ac:dyDescent="0.25">
      <c r="M4584" s="112"/>
      <c r="N4584" s="128"/>
      <c r="O4584" s="129"/>
    </row>
    <row r="4585" spans="13:15" x14ac:dyDescent="0.25">
      <c r="M4585" s="112"/>
      <c r="N4585" s="128"/>
      <c r="O4585" s="129"/>
    </row>
    <row r="4586" spans="13:15" x14ac:dyDescent="0.25">
      <c r="M4586" s="112"/>
      <c r="N4586" s="128"/>
      <c r="O4586" s="129"/>
    </row>
    <row r="4587" spans="13:15" x14ac:dyDescent="0.25">
      <c r="M4587" s="112"/>
      <c r="N4587" s="128"/>
      <c r="O4587" s="129"/>
    </row>
    <row r="4588" spans="13:15" x14ac:dyDescent="0.25">
      <c r="M4588" s="112"/>
      <c r="N4588" s="128"/>
      <c r="O4588" s="129"/>
    </row>
    <row r="4589" spans="13:15" x14ac:dyDescent="0.25">
      <c r="M4589" s="112"/>
      <c r="N4589" s="128"/>
      <c r="O4589" s="129"/>
    </row>
    <row r="4590" spans="13:15" x14ac:dyDescent="0.25">
      <c r="M4590" s="112"/>
      <c r="N4590" s="128"/>
      <c r="O4590" s="129"/>
    </row>
    <row r="4591" spans="13:15" x14ac:dyDescent="0.25">
      <c r="M4591" s="112"/>
      <c r="N4591" s="128"/>
      <c r="O4591" s="129"/>
    </row>
    <row r="4592" spans="13:15" x14ac:dyDescent="0.25">
      <c r="M4592" s="112"/>
      <c r="N4592" s="128"/>
      <c r="O4592" s="129"/>
    </row>
    <row r="4593" spans="13:15" x14ac:dyDescent="0.25">
      <c r="M4593" s="112"/>
      <c r="N4593" s="128"/>
      <c r="O4593" s="129"/>
    </row>
    <row r="4594" spans="13:15" x14ac:dyDescent="0.25">
      <c r="M4594" s="112"/>
      <c r="N4594" s="128"/>
      <c r="O4594" s="129"/>
    </row>
    <row r="4595" spans="13:15" x14ac:dyDescent="0.25">
      <c r="M4595" s="112"/>
      <c r="N4595" s="128"/>
      <c r="O4595" s="129"/>
    </row>
    <row r="4596" spans="13:15" x14ac:dyDescent="0.25">
      <c r="M4596" s="112"/>
      <c r="N4596" s="128"/>
      <c r="O4596" s="129"/>
    </row>
    <row r="4597" spans="13:15" x14ac:dyDescent="0.25">
      <c r="M4597" s="112"/>
      <c r="N4597" s="128"/>
      <c r="O4597" s="129"/>
    </row>
    <row r="4598" spans="13:15" x14ac:dyDescent="0.25">
      <c r="M4598" s="112"/>
      <c r="N4598" s="128"/>
      <c r="O4598" s="129"/>
    </row>
    <row r="4599" spans="13:15" x14ac:dyDescent="0.25">
      <c r="M4599" s="112"/>
      <c r="N4599" s="128"/>
      <c r="O4599" s="129"/>
    </row>
    <row r="4600" spans="13:15" x14ac:dyDescent="0.25">
      <c r="M4600" s="112"/>
      <c r="N4600" s="128"/>
      <c r="O4600" s="129"/>
    </row>
    <row r="4601" spans="13:15" x14ac:dyDescent="0.25">
      <c r="M4601" s="112"/>
      <c r="N4601" s="128"/>
      <c r="O4601" s="129"/>
    </row>
    <row r="4602" spans="13:15" x14ac:dyDescent="0.25">
      <c r="M4602" s="112"/>
      <c r="N4602" s="128"/>
      <c r="O4602" s="129"/>
    </row>
    <row r="4603" spans="13:15" x14ac:dyDescent="0.25">
      <c r="M4603" s="112"/>
      <c r="N4603" s="128"/>
      <c r="O4603" s="129"/>
    </row>
    <row r="4604" spans="13:15" x14ac:dyDescent="0.25">
      <c r="M4604" s="112"/>
      <c r="N4604" s="128"/>
      <c r="O4604" s="129"/>
    </row>
    <row r="4605" spans="13:15" x14ac:dyDescent="0.25">
      <c r="M4605" s="112"/>
      <c r="N4605" s="128"/>
      <c r="O4605" s="129"/>
    </row>
    <row r="4606" spans="13:15" x14ac:dyDescent="0.25">
      <c r="M4606" s="112"/>
      <c r="N4606" s="128"/>
      <c r="O4606" s="129"/>
    </row>
    <row r="4607" spans="13:15" x14ac:dyDescent="0.25">
      <c r="M4607" s="112"/>
      <c r="N4607" s="128"/>
      <c r="O4607" s="129"/>
    </row>
    <row r="4608" spans="13:15" x14ac:dyDescent="0.25">
      <c r="M4608" s="112"/>
      <c r="N4608" s="128"/>
      <c r="O4608" s="129"/>
    </row>
    <row r="4609" spans="13:15" x14ac:dyDescent="0.25">
      <c r="M4609" s="112"/>
      <c r="N4609" s="128"/>
      <c r="O4609" s="129"/>
    </row>
    <row r="4610" spans="13:15" x14ac:dyDescent="0.25">
      <c r="M4610" s="112"/>
      <c r="N4610" s="128"/>
      <c r="O4610" s="129"/>
    </row>
    <row r="4611" spans="13:15" x14ac:dyDescent="0.25">
      <c r="M4611" s="112"/>
      <c r="N4611" s="128"/>
      <c r="O4611" s="129"/>
    </row>
    <row r="4612" spans="13:15" x14ac:dyDescent="0.25">
      <c r="M4612" s="112"/>
      <c r="N4612" s="128"/>
      <c r="O4612" s="129"/>
    </row>
    <row r="4613" spans="13:15" x14ac:dyDescent="0.25">
      <c r="M4613" s="112"/>
      <c r="N4613" s="128"/>
      <c r="O4613" s="129"/>
    </row>
    <row r="4614" spans="13:15" x14ac:dyDescent="0.25">
      <c r="M4614" s="112"/>
      <c r="N4614" s="128"/>
      <c r="O4614" s="129"/>
    </row>
    <row r="4615" spans="13:15" x14ac:dyDescent="0.25">
      <c r="M4615" s="112"/>
      <c r="N4615" s="128"/>
      <c r="O4615" s="129"/>
    </row>
    <row r="4616" spans="13:15" x14ac:dyDescent="0.25">
      <c r="M4616" s="112"/>
      <c r="N4616" s="128"/>
      <c r="O4616" s="129"/>
    </row>
    <row r="4617" spans="13:15" x14ac:dyDescent="0.25">
      <c r="M4617" s="112"/>
      <c r="N4617" s="128"/>
      <c r="O4617" s="129"/>
    </row>
    <row r="4618" spans="13:15" x14ac:dyDescent="0.25">
      <c r="M4618" s="112"/>
      <c r="N4618" s="128"/>
      <c r="O4618" s="129"/>
    </row>
    <row r="4619" spans="13:15" x14ac:dyDescent="0.25">
      <c r="M4619" s="112"/>
      <c r="N4619" s="128"/>
      <c r="O4619" s="129"/>
    </row>
    <row r="4620" spans="13:15" x14ac:dyDescent="0.25">
      <c r="M4620" s="112"/>
      <c r="N4620" s="128"/>
      <c r="O4620" s="129"/>
    </row>
    <row r="4621" spans="13:15" x14ac:dyDescent="0.25">
      <c r="M4621" s="112"/>
      <c r="N4621" s="128"/>
      <c r="O4621" s="129"/>
    </row>
    <row r="4622" spans="13:15" x14ac:dyDescent="0.25">
      <c r="M4622" s="112"/>
      <c r="N4622" s="128"/>
      <c r="O4622" s="129"/>
    </row>
    <row r="4623" spans="13:15" x14ac:dyDescent="0.25">
      <c r="M4623" s="112"/>
      <c r="N4623" s="128"/>
      <c r="O4623" s="129"/>
    </row>
    <row r="4624" spans="13:15" x14ac:dyDescent="0.25">
      <c r="M4624" s="112"/>
      <c r="N4624" s="128"/>
      <c r="O4624" s="129"/>
    </row>
    <row r="4625" spans="13:15" x14ac:dyDescent="0.25">
      <c r="M4625" s="112"/>
      <c r="N4625" s="128"/>
      <c r="O4625" s="129"/>
    </row>
    <row r="4626" spans="13:15" x14ac:dyDescent="0.25">
      <c r="M4626" s="112"/>
      <c r="N4626" s="128"/>
      <c r="O4626" s="129"/>
    </row>
    <row r="4627" spans="13:15" x14ac:dyDescent="0.25">
      <c r="M4627" s="112"/>
      <c r="N4627" s="128"/>
      <c r="O4627" s="129"/>
    </row>
    <row r="4628" spans="13:15" x14ac:dyDescent="0.25">
      <c r="M4628" s="112"/>
      <c r="N4628" s="128"/>
      <c r="O4628" s="129"/>
    </row>
    <row r="4629" spans="13:15" x14ac:dyDescent="0.25">
      <c r="M4629" s="112"/>
      <c r="N4629" s="128"/>
      <c r="O4629" s="129"/>
    </row>
    <row r="4630" spans="13:15" x14ac:dyDescent="0.25">
      <c r="M4630" s="112"/>
      <c r="N4630" s="128"/>
      <c r="O4630" s="129"/>
    </row>
    <row r="4631" spans="13:15" x14ac:dyDescent="0.25">
      <c r="M4631" s="112"/>
      <c r="N4631" s="128"/>
      <c r="O4631" s="129"/>
    </row>
    <row r="4632" spans="13:15" x14ac:dyDescent="0.25">
      <c r="M4632" s="112"/>
      <c r="N4632" s="128"/>
      <c r="O4632" s="129"/>
    </row>
    <row r="4633" spans="13:15" x14ac:dyDescent="0.25">
      <c r="M4633" s="112"/>
      <c r="N4633" s="128"/>
      <c r="O4633" s="129"/>
    </row>
    <row r="4634" spans="13:15" x14ac:dyDescent="0.25">
      <c r="M4634" s="112"/>
      <c r="N4634" s="128"/>
      <c r="O4634" s="129"/>
    </row>
    <row r="4635" spans="13:15" x14ac:dyDescent="0.25">
      <c r="M4635" s="112"/>
      <c r="N4635" s="128"/>
      <c r="O4635" s="129"/>
    </row>
    <row r="4636" spans="13:15" x14ac:dyDescent="0.25">
      <c r="M4636" s="112"/>
      <c r="N4636" s="128"/>
      <c r="O4636" s="129"/>
    </row>
    <row r="4637" spans="13:15" x14ac:dyDescent="0.25">
      <c r="M4637" s="112"/>
      <c r="N4637" s="128"/>
      <c r="O4637" s="129"/>
    </row>
    <row r="4638" spans="13:15" x14ac:dyDescent="0.25">
      <c r="M4638" s="112"/>
      <c r="N4638" s="128"/>
      <c r="O4638" s="129"/>
    </row>
    <row r="4639" spans="13:15" x14ac:dyDescent="0.25">
      <c r="M4639" s="112"/>
      <c r="N4639" s="128"/>
      <c r="O4639" s="129"/>
    </row>
    <row r="4640" spans="13:15" x14ac:dyDescent="0.25">
      <c r="M4640" s="112"/>
      <c r="N4640" s="128"/>
      <c r="O4640" s="129"/>
    </row>
    <row r="4641" spans="13:15" x14ac:dyDescent="0.25">
      <c r="M4641" s="112"/>
      <c r="N4641" s="128"/>
      <c r="O4641" s="129"/>
    </row>
    <row r="4642" spans="13:15" x14ac:dyDescent="0.25">
      <c r="M4642" s="112"/>
      <c r="N4642" s="128"/>
      <c r="O4642" s="129"/>
    </row>
    <row r="4643" spans="13:15" x14ac:dyDescent="0.25">
      <c r="M4643" s="112"/>
      <c r="N4643" s="128"/>
      <c r="O4643" s="129"/>
    </row>
    <row r="4644" spans="13:15" x14ac:dyDescent="0.25">
      <c r="M4644" s="112"/>
      <c r="N4644" s="128"/>
      <c r="O4644" s="129"/>
    </row>
    <row r="4645" spans="13:15" x14ac:dyDescent="0.25">
      <c r="M4645" s="112"/>
      <c r="N4645" s="128"/>
      <c r="O4645" s="129"/>
    </row>
    <row r="4646" spans="13:15" x14ac:dyDescent="0.25">
      <c r="M4646" s="112"/>
      <c r="N4646" s="128"/>
      <c r="O4646" s="129"/>
    </row>
    <row r="4647" spans="13:15" x14ac:dyDescent="0.25">
      <c r="M4647" s="112"/>
      <c r="N4647" s="128"/>
      <c r="O4647" s="129"/>
    </row>
    <row r="4648" spans="13:15" x14ac:dyDescent="0.25">
      <c r="M4648" s="112"/>
      <c r="N4648" s="128"/>
      <c r="O4648" s="129"/>
    </row>
    <row r="4649" spans="13:15" x14ac:dyDescent="0.25">
      <c r="M4649" s="112"/>
      <c r="N4649" s="128"/>
      <c r="O4649" s="129"/>
    </row>
    <row r="4650" spans="13:15" x14ac:dyDescent="0.25">
      <c r="M4650" s="112"/>
      <c r="N4650" s="128"/>
      <c r="O4650" s="129"/>
    </row>
    <row r="4651" spans="13:15" x14ac:dyDescent="0.25">
      <c r="M4651" s="112"/>
      <c r="N4651" s="128"/>
      <c r="O4651" s="129"/>
    </row>
    <row r="4652" spans="13:15" x14ac:dyDescent="0.25">
      <c r="M4652" s="112"/>
      <c r="N4652" s="128"/>
      <c r="O4652" s="129"/>
    </row>
    <row r="4653" spans="13:15" x14ac:dyDescent="0.25">
      <c r="M4653" s="112"/>
      <c r="N4653" s="128"/>
      <c r="O4653" s="129"/>
    </row>
    <row r="4654" spans="13:15" x14ac:dyDescent="0.25">
      <c r="M4654" s="112"/>
      <c r="N4654" s="128"/>
      <c r="O4654" s="129"/>
    </row>
    <row r="4655" spans="13:15" x14ac:dyDescent="0.25">
      <c r="M4655" s="112"/>
      <c r="N4655" s="128"/>
      <c r="O4655" s="129"/>
    </row>
    <row r="4656" spans="13:15" x14ac:dyDescent="0.25">
      <c r="M4656" s="112"/>
      <c r="N4656" s="128"/>
      <c r="O4656" s="129"/>
    </row>
    <row r="4657" spans="13:15" x14ac:dyDescent="0.25">
      <c r="M4657" s="112"/>
      <c r="N4657" s="128"/>
      <c r="O4657" s="129"/>
    </row>
    <row r="4658" spans="13:15" x14ac:dyDescent="0.25">
      <c r="M4658" s="112"/>
      <c r="N4658" s="128"/>
      <c r="O4658" s="129"/>
    </row>
    <row r="4659" spans="13:15" x14ac:dyDescent="0.25">
      <c r="M4659" s="112"/>
      <c r="N4659" s="128"/>
      <c r="O4659" s="129"/>
    </row>
    <row r="4660" spans="13:15" x14ac:dyDescent="0.25">
      <c r="M4660" s="112"/>
      <c r="N4660" s="128"/>
      <c r="O4660" s="129"/>
    </row>
    <row r="4661" spans="13:15" x14ac:dyDescent="0.25">
      <c r="M4661" s="112"/>
      <c r="N4661" s="128"/>
      <c r="O4661" s="129"/>
    </row>
    <row r="4662" spans="13:15" x14ac:dyDescent="0.25">
      <c r="M4662" s="112"/>
      <c r="N4662" s="128"/>
      <c r="O4662" s="129"/>
    </row>
    <row r="4663" spans="13:15" x14ac:dyDescent="0.25">
      <c r="M4663" s="112"/>
      <c r="N4663" s="128"/>
      <c r="O4663" s="129"/>
    </row>
    <row r="4664" spans="13:15" x14ac:dyDescent="0.25">
      <c r="M4664" s="112"/>
      <c r="N4664" s="128"/>
      <c r="O4664" s="129"/>
    </row>
    <row r="4665" spans="13:15" x14ac:dyDescent="0.25">
      <c r="M4665" s="112"/>
      <c r="N4665" s="128"/>
      <c r="O4665" s="129"/>
    </row>
    <row r="4666" spans="13:15" x14ac:dyDescent="0.25">
      <c r="M4666" s="112"/>
      <c r="N4666" s="128"/>
      <c r="O4666" s="129"/>
    </row>
    <row r="4667" spans="13:15" x14ac:dyDescent="0.25">
      <c r="M4667" s="112"/>
      <c r="N4667" s="128"/>
      <c r="O4667" s="129"/>
    </row>
    <row r="4668" spans="13:15" x14ac:dyDescent="0.25">
      <c r="M4668" s="112"/>
      <c r="N4668" s="128"/>
      <c r="O4668" s="129"/>
    </row>
    <row r="4669" spans="13:15" x14ac:dyDescent="0.25">
      <c r="M4669" s="112"/>
      <c r="N4669" s="128"/>
      <c r="O4669" s="129"/>
    </row>
    <row r="4670" spans="13:15" x14ac:dyDescent="0.25">
      <c r="M4670" s="112"/>
      <c r="N4670" s="128"/>
      <c r="O4670" s="129"/>
    </row>
    <row r="4671" spans="13:15" x14ac:dyDescent="0.25">
      <c r="M4671" s="112"/>
      <c r="N4671" s="128"/>
      <c r="O4671" s="129"/>
    </row>
    <row r="4672" spans="13:15" x14ac:dyDescent="0.25">
      <c r="M4672" s="112"/>
      <c r="N4672" s="128"/>
      <c r="O4672" s="129"/>
    </row>
    <row r="4673" spans="13:15" x14ac:dyDescent="0.25">
      <c r="M4673" s="112"/>
      <c r="N4673" s="128"/>
      <c r="O4673" s="129"/>
    </row>
    <row r="4674" spans="13:15" x14ac:dyDescent="0.25">
      <c r="M4674" s="112"/>
      <c r="N4674" s="128"/>
      <c r="O4674" s="129"/>
    </row>
    <row r="4675" spans="13:15" x14ac:dyDescent="0.25">
      <c r="M4675" s="112"/>
      <c r="N4675" s="128"/>
      <c r="O4675" s="129"/>
    </row>
    <row r="4676" spans="13:15" x14ac:dyDescent="0.25">
      <c r="M4676" s="112"/>
      <c r="N4676" s="128"/>
      <c r="O4676" s="129"/>
    </row>
    <row r="4677" spans="13:15" x14ac:dyDescent="0.25">
      <c r="M4677" s="112"/>
      <c r="N4677" s="128"/>
      <c r="O4677" s="129"/>
    </row>
    <row r="4678" spans="13:15" x14ac:dyDescent="0.25">
      <c r="M4678" s="112"/>
      <c r="N4678" s="128"/>
      <c r="O4678" s="129"/>
    </row>
    <row r="4679" spans="13:15" x14ac:dyDescent="0.25">
      <c r="M4679" s="112"/>
      <c r="N4679" s="128"/>
      <c r="O4679" s="129"/>
    </row>
    <row r="4680" spans="13:15" x14ac:dyDescent="0.25">
      <c r="M4680" s="112"/>
      <c r="N4680" s="128"/>
      <c r="O4680" s="129"/>
    </row>
    <row r="4681" spans="13:15" x14ac:dyDescent="0.25">
      <c r="M4681" s="112"/>
      <c r="N4681" s="128"/>
      <c r="O4681" s="129"/>
    </row>
    <row r="4682" spans="13:15" x14ac:dyDescent="0.25">
      <c r="M4682" s="112"/>
      <c r="N4682" s="128"/>
      <c r="O4682" s="129"/>
    </row>
    <row r="4683" spans="13:15" x14ac:dyDescent="0.25">
      <c r="M4683" s="112"/>
      <c r="N4683" s="128"/>
      <c r="O4683" s="129"/>
    </row>
    <row r="4684" spans="13:15" x14ac:dyDescent="0.25">
      <c r="M4684" s="112"/>
      <c r="N4684" s="128"/>
      <c r="O4684" s="129"/>
    </row>
    <row r="4685" spans="13:15" x14ac:dyDescent="0.25">
      <c r="M4685" s="112"/>
      <c r="N4685" s="128"/>
      <c r="O4685" s="129"/>
    </row>
    <row r="4686" spans="13:15" x14ac:dyDescent="0.25">
      <c r="M4686" s="112"/>
      <c r="N4686" s="128"/>
      <c r="O4686" s="129"/>
    </row>
    <row r="4687" spans="13:15" x14ac:dyDescent="0.25">
      <c r="M4687" s="112"/>
      <c r="N4687" s="128"/>
      <c r="O4687" s="129"/>
    </row>
    <row r="4688" spans="13:15" x14ac:dyDescent="0.25">
      <c r="M4688" s="112"/>
      <c r="N4688" s="128"/>
      <c r="O4688" s="129"/>
    </row>
    <row r="4689" spans="13:15" x14ac:dyDescent="0.25">
      <c r="M4689" s="112"/>
      <c r="N4689" s="128"/>
      <c r="O4689" s="129"/>
    </row>
    <row r="4690" spans="13:15" x14ac:dyDescent="0.25">
      <c r="M4690" s="112"/>
      <c r="N4690" s="128"/>
      <c r="O4690" s="129"/>
    </row>
    <row r="4691" spans="13:15" x14ac:dyDescent="0.25">
      <c r="M4691" s="112"/>
      <c r="N4691" s="128"/>
      <c r="O4691" s="129"/>
    </row>
    <row r="4692" spans="13:15" x14ac:dyDescent="0.25">
      <c r="M4692" s="112"/>
      <c r="N4692" s="128"/>
      <c r="O4692" s="129"/>
    </row>
    <row r="4693" spans="13:15" x14ac:dyDescent="0.25">
      <c r="M4693" s="112"/>
      <c r="N4693" s="128"/>
      <c r="O4693" s="129"/>
    </row>
    <row r="4694" spans="13:15" x14ac:dyDescent="0.25">
      <c r="M4694" s="112"/>
      <c r="N4694" s="128"/>
      <c r="O4694" s="129"/>
    </row>
    <row r="4695" spans="13:15" x14ac:dyDescent="0.25">
      <c r="M4695" s="112"/>
      <c r="N4695" s="128"/>
      <c r="O4695" s="129"/>
    </row>
    <row r="4696" spans="13:15" x14ac:dyDescent="0.25">
      <c r="M4696" s="112"/>
      <c r="N4696" s="128"/>
      <c r="O4696" s="129"/>
    </row>
    <row r="4697" spans="13:15" x14ac:dyDescent="0.25">
      <c r="M4697" s="112"/>
      <c r="N4697" s="128"/>
      <c r="O4697" s="129"/>
    </row>
    <row r="4698" spans="13:15" x14ac:dyDescent="0.25">
      <c r="M4698" s="112"/>
      <c r="N4698" s="128"/>
      <c r="O4698" s="129"/>
    </row>
    <row r="4699" spans="13:15" x14ac:dyDescent="0.25">
      <c r="M4699" s="112"/>
      <c r="N4699" s="128"/>
      <c r="O4699" s="129"/>
    </row>
    <row r="4700" spans="13:15" x14ac:dyDescent="0.25">
      <c r="M4700" s="112"/>
      <c r="N4700" s="128"/>
      <c r="O4700" s="129"/>
    </row>
    <row r="4701" spans="13:15" x14ac:dyDescent="0.25">
      <c r="M4701" s="112"/>
      <c r="N4701" s="128"/>
      <c r="O4701" s="129"/>
    </row>
    <row r="4702" spans="13:15" x14ac:dyDescent="0.25">
      <c r="M4702" s="112"/>
      <c r="N4702" s="128"/>
      <c r="O4702" s="129"/>
    </row>
    <row r="4703" spans="13:15" x14ac:dyDescent="0.25">
      <c r="M4703" s="112"/>
      <c r="N4703" s="128"/>
      <c r="O4703" s="129"/>
    </row>
    <row r="4704" spans="13:15" x14ac:dyDescent="0.25">
      <c r="M4704" s="112"/>
      <c r="N4704" s="128"/>
      <c r="O4704" s="129"/>
    </row>
    <row r="4705" spans="13:15" x14ac:dyDescent="0.25">
      <c r="M4705" s="112"/>
      <c r="N4705" s="128"/>
      <c r="O4705" s="129"/>
    </row>
    <row r="4706" spans="13:15" x14ac:dyDescent="0.25">
      <c r="M4706" s="112"/>
      <c r="N4706" s="128"/>
      <c r="O4706" s="129"/>
    </row>
    <row r="4707" spans="13:15" x14ac:dyDescent="0.25">
      <c r="M4707" s="112"/>
      <c r="N4707" s="128"/>
      <c r="O4707" s="129"/>
    </row>
    <row r="4708" spans="13:15" x14ac:dyDescent="0.25">
      <c r="M4708" s="112"/>
      <c r="N4708" s="128"/>
      <c r="O4708" s="129"/>
    </row>
    <row r="4709" spans="13:15" x14ac:dyDescent="0.25">
      <c r="M4709" s="112"/>
      <c r="N4709" s="128"/>
      <c r="O4709" s="129"/>
    </row>
    <row r="4710" spans="13:15" x14ac:dyDescent="0.25">
      <c r="M4710" s="112"/>
      <c r="N4710" s="128"/>
      <c r="O4710" s="129"/>
    </row>
    <row r="4711" spans="13:15" x14ac:dyDescent="0.25">
      <c r="M4711" s="112"/>
      <c r="N4711" s="128"/>
      <c r="O4711" s="129"/>
    </row>
    <row r="4712" spans="13:15" x14ac:dyDescent="0.25">
      <c r="M4712" s="112"/>
      <c r="N4712" s="128"/>
      <c r="O4712" s="129"/>
    </row>
    <row r="4713" spans="13:15" x14ac:dyDescent="0.25">
      <c r="M4713" s="112"/>
      <c r="N4713" s="128"/>
      <c r="O4713" s="129"/>
    </row>
    <row r="4714" spans="13:15" x14ac:dyDescent="0.25">
      <c r="M4714" s="112"/>
      <c r="N4714" s="128"/>
      <c r="O4714" s="129"/>
    </row>
    <row r="4715" spans="13:15" x14ac:dyDescent="0.25">
      <c r="M4715" s="112"/>
      <c r="N4715" s="128"/>
      <c r="O4715" s="129"/>
    </row>
    <row r="4716" spans="13:15" x14ac:dyDescent="0.25">
      <c r="M4716" s="112"/>
      <c r="N4716" s="128"/>
      <c r="O4716" s="129"/>
    </row>
    <row r="4717" spans="13:15" x14ac:dyDescent="0.25">
      <c r="M4717" s="112"/>
      <c r="N4717" s="128"/>
      <c r="O4717" s="129"/>
    </row>
    <row r="4718" spans="13:15" x14ac:dyDescent="0.25">
      <c r="M4718" s="112"/>
      <c r="N4718" s="128"/>
      <c r="O4718" s="129"/>
    </row>
    <row r="4719" spans="13:15" x14ac:dyDescent="0.25">
      <c r="M4719" s="112"/>
      <c r="N4719" s="128"/>
      <c r="O4719" s="129"/>
    </row>
    <row r="4720" spans="13:15" x14ac:dyDescent="0.25">
      <c r="M4720" s="112"/>
      <c r="N4720" s="128"/>
      <c r="O4720" s="129"/>
    </row>
    <row r="4721" spans="13:15" x14ac:dyDescent="0.25">
      <c r="M4721" s="112"/>
      <c r="N4721" s="128"/>
      <c r="O4721" s="129"/>
    </row>
    <row r="4722" spans="13:15" x14ac:dyDescent="0.25">
      <c r="M4722" s="112"/>
      <c r="N4722" s="128"/>
      <c r="O4722" s="129"/>
    </row>
    <row r="4723" spans="13:15" x14ac:dyDescent="0.25">
      <c r="M4723" s="112"/>
      <c r="N4723" s="128"/>
      <c r="O4723" s="129"/>
    </row>
    <row r="4724" spans="13:15" x14ac:dyDescent="0.25">
      <c r="M4724" s="112"/>
      <c r="N4724" s="128"/>
      <c r="O4724" s="129"/>
    </row>
    <row r="4725" spans="13:15" x14ac:dyDescent="0.25">
      <c r="M4725" s="112"/>
      <c r="N4725" s="128"/>
      <c r="O4725" s="129"/>
    </row>
    <row r="4726" spans="13:15" x14ac:dyDescent="0.25">
      <c r="M4726" s="112"/>
      <c r="N4726" s="128"/>
      <c r="O4726" s="129"/>
    </row>
    <row r="4727" spans="13:15" x14ac:dyDescent="0.25">
      <c r="M4727" s="112"/>
      <c r="N4727" s="128"/>
      <c r="O4727" s="129"/>
    </row>
    <row r="4728" spans="13:15" x14ac:dyDescent="0.25">
      <c r="M4728" s="112"/>
      <c r="N4728" s="128"/>
      <c r="O4728" s="129"/>
    </row>
    <row r="4729" spans="13:15" x14ac:dyDescent="0.25">
      <c r="M4729" s="112"/>
      <c r="N4729" s="128"/>
      <c r="O4729" s="129"/>
    </row>
    <row r="4730" spans="13:15" x14ac:dyDescent="0.25">
      <c r="M4730" s="112"/>
      <c r="N4730" s="128"/>
      <c r="O4730" s="129"/>
    </row>
    <row r="4731" spans="13:15" x14ac:dyDescent="0.25">
      <c r="M4731" s="112"/>
      <c r="N4731" s="128"/>
      <c r="O4731" s="129"/>
    </row>
    <row r="4732" spans="13:15" x14ac:dyDescent="0.25">
      <c r="M4732" s="112"/>
      <c r="N4732" s="128"/>
      <c r="O4732" s="129"/>
    </row>
    <row r="4733" spans="13:15" x14ac:dyDescent="0.25">
      <c r="M4733" s="112"/>
      <c r="N4733" s="128"/>
      <c r="O4733" s="129"/>
    </row>
    <row r="4734" spans="13:15" x14ac:dyDescent="0.25">
      <c r="M4734" s="112"/>
      <c r="N4734" s="128"/>
      <c r="O4734" s="129"/>
    </row>
    <row r="4735" spans="13:15" x14ac:dyDescent="0.25">
      <c r="M4735" s="112"/>
      <c r="N4735" s="128"/>
      <c r="O4735" s="129"/>
    </row>
    <row r="4736" spans="13:15" x14ac:dyDescent="0.25">
      <c r="M4736" s="112"/>
      <c r="N4736" s="128"/>
      <c r="O4736" s="129"/>
    </row>
    <row r="4737" spans="13:15" x14ac:dyDescent="0.25">
      <c r="M4737" s="112"/>
      <c r="N4737" s="128"/>
      <c r="O4737" s="129"/>
    </row>
    <row r="4738" spans="13:15" x14ac:dyDescent="0.25">
      <c r="M4738" s="112"/>
      <c r="N4738" s="128"/>
      <c r="O4738" s="129"/>
    </row>
    <row r="4739" spans="13:15" x14ac:dyDescent="0.25">
      <c r="M4739" s="112"/>
      <c r="N4739" s="128"/>
      <c r="O4739" s="129"/>
    </row>
    <row r="4740" spans="13:15" x14ac:dyDescent="0.25">
      <c r="M4740" s="112"/>
      <c r="N4740" s="128"/>
      <c r="O4740" s="129"/>
    </row>
    <row r="4741" spans="13:15" x14ac:dyDescent="0.25">
      <c r="M4741" s="112"/>
      <c r="N4741" s="128"/>
      <c r="O4741" s="129"/>
    </row>
    <row r="4742" spans="13:15" x14ac:dyDescent="0.25">
      <c r="M4742" s="112"/>
      <c r="N4742" s="128"/>
      <c r="O4742" s="129"/>
    </row>
    <row r="4743" spans="13:15" x14ac:dyDescent="0.25">
      <c r="M4743" s="112"/>
      <c r="N4743" s="128"/>
      <c r="O4743" s="129"/>
    </row>
    <row r="4744" spans="13:15" x14ac:dyDescent="0.25">
      <c r="M4744" s="112"/>
      <c r="N4744" s="128"/>
      <c r="O4744" s="129"/>
    </row>
    <row r="4745" spans="13:15" x14ac:dyDescent="0.25">
      <c r="M4745" s="112"/>
      <c r="N4745" s="128"/>
      <c r="O4745" s="129"/>
    </row>
    <row r="4746" spans="13:15" x14ac:dyDescent="0.25">
      <c r="M4746" s="112"/>
      <c r="N4746" s="128"/>
      <c r="O4746" s="129"/>
    </row>
    <row r="4747" spans="13:15" x14ac:dyDescent="0.25">
      <c r="M4747" s="112"/>
      <c r="N4747" s="128"/>
      <c r="O4747" s="129"/>
    </row>
    <row r="4748" spans="13:15" x14ac:dyDescent="0.25">
      <c r="M4748" s="112"/>
      <c r="N4748" s="128"/>
      <c r="O4748" s="129"/>
    </row>
    <row r="4749" spans="13:15" x14ac:dyDescent="0.25">
      <c r="M4749" s="112"/>
      <c r="N4749" s="128"/>
      <c r="O4749" s="129"/>
    </row>
    <row r="4750" spans="13:15" x14ac:dyDescent="0.25">
      <c r="M4750" s="112"/>
      <c r="N4750" s="128"/>
      <c r="O4750" s="129"/>
    </row>
    <row r="4751" spans="13:15" x14ac:dyDescent="0.25">
      <c r="M4751" s="112"/>
      <c r="N4751" s="128"/>
      <c r="O4751" s="129"/>
    </row>
    <row r="4752" spans="13:15" x14ac:dyDescent="0.25">
      <c r="M4752" s="112"/>
      <c r="N4752" s="128"/>
      <c r="O4752" s="129"/>
    </row>
    <row r="4753" spans="13:15" x14ac:dyDescent="0.25">
      <c r="M4753" s="112"/>
      <c r="N4753" s="128"/>
      <c r="O4753" s="129"/>
    </row>
    <row r="4754" spans="13:15" x14ac:dyDescent="0.25">
      <c r="M4754" s="112"/>
      <c r="N4754" s="128"/>
      <c r="O4754" s="129"/>
    </row>
    <row r="4755" spans="13:15" x14ac:dyDescent="0.25">
      <c r="M4755" s="112"/>
      <c r="N4755" s="128"/>
      <c r="O4755" s="129"/>
    </row>
    <row r="4756" spans="13:15" x14ac:dyDescent="0.25">
      <c r="M4756" s="112"/>
      <c r="N4756" s="128"/>
      <c r="O4756" s="129"/>
    </row>
    <row r="4757" spans="13:15" x14ac:dyDescent="0.25">
      <c r="M4757" s="112"/>
      <c r="N4757" s="128"/>
      <c r="O4757" s="129"/>
    </row>
    <row r="4758" spans="13:15" x14ac:dyDescent="0.25">
      <c r="M4758" s="112"/>
      <c r="N4758" s="128"/>
      <c r="O4758" s="129"/>
    </row>
    <row r="4759" spans="13:15" x14ac:dyDescent="0.25">
      <c r="M4759" s="112"/>
      <c r="N4759" s="128"/>
      <c r="O4759" s="129"/>
    </row>
    <row r="4760" spans="13:15" x14ac:dyDescent="0.25">
      <c r="M4760" s="112"/>
      <c r="N4760" s="128"/>
      <c r="O4760" s="129"/>
    </row>
    <row r="4761" spans="13:15" x14ac:dyDescent="0.25">
      <c r="M4761" s="112"/>
      <c r="N4761" s="128"/>
      <c r="O4761" s="129"/>
    </row>
    <row r="4762" spans="13:15" x14ac:dyDescent="0.25">
      <c r="M4762" s="112"/>
      <c r="N4762" s="128"/>
      <c r="O4762" s="129"/>
    </row>
    <row r="4763" spans="13:15" x14ac:dyDescent="0.25">
      <c r="M4763" s="112"/>
      <c r="N4763" s="128"/>
      <c r="O4763" s="129"/>
    </row>
    <row r="4764" spans="13:15" x14ac:dyDescent="0.25">
      <c r="M4764" s="112"/>
      <c r="N4764" s="128"/>
      <c r="O4764" s="129"/>
    </row>
    <row r="4765" spans="13:15" x14ac:dyDescent="0.25">
      <c r="M4765" s="112"/>
      <c r="N4765" s="128"/>
      <c r="O4765" s="129"/>
    </row>
    <row r="4766" spans="13:15" x14ac:dyDescent="0.25">
      <c r="M4766" s="112"/>
      <c r="N4766" s="128"/>
      <c r="O4766" s="129"/>
    </row>
    <row r="4767" spans="13:15" x14ac:dyDescent="0.25">
      <c r="M4767" s="112"/>
      <c r="N4767" s="128"/>
      <c r="O4767" s="129"/>
    </row>
    <row r="4768" spans="13:15" x14ac:dyDescent="0.25">
      <c r="M4768" s="112"/>
      <c r="N4768" s="128"/>
      <c r="O4768" s="129"/>
    </row>
    <row r="4769" spans="13:15" x14ac:dyDescent="0.25">
      <c r="M4769" s="112"/>
      <c r="N4769" s="128"/>
      <c r="O4769" s="129"/>
    </row>
    <row r="4770" spans="13:15" x14ac:dyDescent="0.25">
      <c r="M4770" s="112"/>
      <c r="N4770" s="128"/>
      <c r="O4770" s="129"/>
    </row>
    <row r="4771" spans="13:15" x14ac:dyDescent="0.25">
      <c r="M4771" s="112"/>
      <c r="N4771" s="128"/>
      <c r="O4771" s="129"/>
    </row>
    <row r="4772" spans="13:15" x14ac:dyDescent="0.25">
      <c r="M4772" s="112"/>
      <c r="N4772" s="128"/>
      <c r="O4772" s="129"/>
    </row>
    <row r="4773" spans="13:15" x14ac:dyDescent="0.25">
      <c r="M4773" s="112"/>
      <c r="N4773" s="128"/>
      <c r="O4773" s="129"/>
    </row>
    <row r="4774" spans="13:15" x14ac:dyDescent="0.25">
      <c r="M4774" s="112"/>
      <c r="N4774" s="128"/>
      <c r="O4774" s="129"/>
    </row>
    <row r="4775" spans="13:15" x14ac:dyDescent="0.25">
      <c r="M4775" s="112"/>
      <c r="N4775" s="128"/>
      <c r="O4775" s="129"/>
    </row>
    <row r="4776" spans="13:15" x14ac:dyDescent="0.25">
      <c r="M4776" s="112"/>
      <c r="N4776" s="128"/>
      <c r="O4776" s="129"/>
    </row>
    <row r="4777" spans="13:15" x14ac:dyDescent="0.25">
      <c r="M4777" s="112"/>
      <c r="N4777" s="128"/>
      <c r="O4777" s="129"/>
    </row>
    <row r="4778" spans="13:15" x14ac:dyDescent="0.25">
      <c r="M4778" s="112"/>
      <c r="N4778" s="128"/>
      <c r="O4778" s="129"/>
    </row>
    <row r="4779" spans="13:15" x14ac:dyDescent="0.25">
      <c r="M4779" s="112"/>
      <c r="N4779" s="128"/>
      <c r="O4779" s="129"/>
    </row>
    <row r="4780" spans="13:15" x14ac:dyDescent="0.25">
      <c r="M4780" s="112"/>
      <c r="N4780" s="128"/>
      <c r="O4780" s="129"/>
    </row>
    <row r="4781" spans="13:15" x14ac:dyDescent="0.25">
      <c r="M4781" s="112"/>
      <c r="N4781" s="128"/>
      <c r="O4781" s="129"/>
    </row>
    <row r="4782" spans="13:15" x14ac:dyDescent="0.25">
      <c r="M4782" s="112"/>
      <c r="N4782" s="128"/>
      <c r="O4782" s="129"/>
    </row>
    <row r="4783" spans="13:15" x14ac:dyDescent="0.25">
      <c r="M4783" s="112"/>
      <c r="N4783" s="128"/>
      <c r="O4783" s="129"/>
    </row>
    <row r="4784" spans="13:15" x14ac:dyDescent="0.25">
      <c r="M4784" s="112"/>
      <c r="N4784" s="128"/>
      <c r="O4784" s="129"/>
    </row>
    <row r="4785" spans="13:15" x14ac:dyDescent="0.25">
      <c r="M4785" s="112"/>
      <c r="N4785" s="128"/>
      <c r="O4785" s="129"/>
    </row>
    <row r="4786" spans="13:15" x14ac:dyDescent="0.25">
      <c r="M4786" s="112"/>
      <c r="N4786" s="128"/>
      <c r="O4786" s="129"/>
    </row>
    <row r="4787" spans="13:15" x14ac:dyDescent="0.25">
      <c r="M4787" s="112"/>
      <c r="N4787" s="128"/>
      <c r="O4787" s="129"/>
    </row>
    <row r="4788" spans="13:15" x14ac:dyDescent="0.25">
      <c r="M4788" s="112"/>
      <c r="N4788" s="128"/>
      <c r="O4788" s="129"/>
    </row>
    <row r="4789" spans="13:15" x14ac:dyDescent="0.25">
      <c r="M4789" s="112"/>
      <c r="N4789" s="128"/>
      <c r="O4789" s="129"/>
    </row>
    <row r="4790" spans="13:15" x14ac:dyDescent="0.25">
      <c r="M4790" s="112"/>
      <c r="N4790" s="128"/>
      <c r="O4790" s="129"/>
    </row>
    <row r="4791" spans="13:15" x14ac:dyDescent="0.25">
      <c r="M4791" s="112"/>
      <c r="N4791" s="128"/>
      <c r="O4791" s="129"/>
    </row>
    <row r="4792" spans="13:15" x14ac:dyDescent="0.25">
      <c r="M4792" s="112"/>
      <c r="N4792" s="128"/>
      <c r="O4792" s="129"/>
    </row>
    <row r="4793" spans="13:15" x14ac:dyDescent="0.25">
      <c r="M4793" s="112"/>
      <c r="N4793" s="128"/>
      <c r="O4793" s="129"/>
    </row>
    <row r="4794" spans="13:15" x14ac:dyDescent="0.25">
      <c r="M4794" s="112"/>
      <c r="N4794" s="128"/>
      <c r="O4794" s="129"/>
    </row>
    <row r="4795" spans="13:15" x14ac:dyDescent="0.25">
      <c r="M4795" s="112"/>
      <c r="N4795" s="128"/>
      <c r="O4795" s="129"/>
    </row>
    <row r="4796" spans="13:15" x14ac:dyDescent="0.25">
      <c r="M4796" s="112"/>
      <c r="N4796" s="128"/>
      <c r="O4796" s="129"/>
    </row>
    <row r="4797" spans="13:15" x14ac:dyDescent="0.25">
      <c r="M4797" s="112"/>
      <c r="N4797" s="128"/>
      <c r="O4797" s="129"/>
    </row>
    <row r="4798" spans="13:15" x14ac:dyDescent="0.25">
      <c r="M4798" s="112"/>
      <c r="N4798" s="128"/>
      <c r="O4798" s="129"/>
    </row>
    <row r="4799" spans="13:15" x14ac:dyDescent="0.25">
      <c r="M4799" s="112"/>
      <c r="N4799" s="128"/>
      <c r="O4799" s="129"/>
    </row>
    <row r="4800" spans="13:15" x14ac:dyDescent="0.25">
      <c r="M4800" s="112"/>
      <c r="N4800" s="128"/>
      <c r="O4800" s="129"/>
    </row>
    <row r="4801" spans="13:15" x14ac:dyDescent="0.25">
      <c r="M4801" s="112"/>
      <c r="N4801" s="128"/>
      <c r="O4801" s="129"/>
    </row>
    <row r="4802" spans="13:15" x14ac:dyDescent="0.25">
      <c r="M4802" s="112"/>
      <c r="N4802" s="128"/>
      <c r="O4802" s="129"/>
    </row>
    <row r="4803" spans="13:15" x14ac:dyDescent="0.25">
      <c r="M4803" s="112"/>
      <c r="N4803" s="128"/>
      <c r="O4803" s="129"/>
    </row>
    <row r="4804" spans="13:15" x14ac:dyDescent="0.25">
      <c r="M4804" s="112"/>
      <c r="N4804" s="128"/>
      <c r="O4804" s="129"/>
    </row>
    <row r="4805" spans="13:15" x14ac:dyDescent="0.25">
      <c r="M4805" s="112"/>
      <c r="N4805" s="128"/>
      <c r="O4805" s="129"/>
    </row>
    <row r="4806" spans="13:15" x14ac:dyDescent="0.25">
      <c r="M4806" s="112"/>
      <c r="N4806" s="128"/>
      <c r="O4806" s="129"/>
    </row>
    <row r="4807" spans="13:15" x14ac:dyDescent="0.25">
      <c r="M4807" s="112"/>
      <c r="N4807" s="128"/>
      <c r="O4807" s="129"/>
    </row>
    <row r="4808" spans="13:15" x14ac:dyDescent="0.25">
      <c r="M4808" s="112"/>
      <c r="N4808" s="128"/>
      <c r="O4808" s="129"/>
    </row>
    <row r="4809" spans="13:15" x14ac:dyDescent="0.25">
      <c r="M4809" s="112"/>
      <c r="N4809" s="128"/>
      <c r="O4809" s="129"/>
    </row>
    <row r="4810" spans="13:15" x14ac:dyDescent="0.25">
      <c r="M4810" s="112"/>
      <c r="N4810" s="128"/>
      <c r="O4810" s="129"/>
    </row>
    <row r="4811" spans="13:15" x14ac:dyDescent="0.25">
      <c r="M4811" s="112"/>
      <c r="N4811" s="128"/>
      <c r="O4811" s="129"/>
    </row>
    <row r="4812" spans="13:15" x14ac:dyDescent="0.25">
      <c r="M4812" s="112"/>
      <c r="N4812" s="128"/>
      <c r="O4812" s="129"/>
    </row>
    <row r="4813" spans="13:15" x14ac:dyDescent="0.25">
      <c r="M4813" s="112"/>
      <c r="N4813" s="128"/>
      <c r="O4813" s="129"/>
    </row>
    <row r="4814" spans="13:15" x14ac:dyDescent="0.25">
      <c r="M4814" s="112"/>
      <c r="N4814" s="128"/>
      <c r="O4814" s="129"/>
    </row>
    <row r="4815" spans="13:15" x14ac:dyDescent="0.25">
      <c r="M4815" s="112"/>
      <c r="N4815" s="128"/>
      <c r="O4815" s="129"/>
    </row>
    <row r="4816" spans="13:15" x14ac:dyDescent="0.25">
      <c r="M4816" s="112"/>
      <c r="N4816" s="128"/>
      <c r="O4816" s="129"/>
    </row>
    <row r="4817" spans="13:15" x14ac:dyDescent="0.25">
      <c r="M4817" s="112"/>
      <c r="N4817" s="128"/>
      <c r="O4817" s="129"/>
    </row>
    <row r="4818" spans="13:15" x14ac:dyDescent="0.25">
      <c r="M4818" s="112"/>
      <c r="N4818" s="128"/>
      <c r="O4818" s="129"/>
    </row>
    <row r="4819" spans="13:15" x14ac:dyDescent="0.25">
      <c r="M4819" s="112"/>
      <c r="N4819" s="128"/>
      <c r="O4819" s="129"/>
    </row>
    <row r="4820" spans="13:15" x14ac:dyDescent="0.25">
      <c r="M4820" s="112"/>
      <c r="N4820" s="128"/>
      <c r="O4820" s="129"/>
    </row>
    <row r="4821" spans="13:15" x14ac:dyDescent="0.25">
      <c r="M4821" s="112"/>
      <c r="N4821" s="128"/>
      <c r="O4821" s="129"/>
    </row>
    <row r="4822" spans="13:15" x14ac:dyDescent="0.25">
      <c r="M4822" s="112"/>
      <c r="N4822" s="128"/>
      <c r="O4822" s="129"/>
    </row>
    <row r="4823" spans="13:15" x14ac:dyDescent="0.25">
      <c r="M4823" s="112"/>
      <c r="N4823" s="128"/>
      <c r="O4823" s="129"/>
    </row>
    <row r="4824" spans="13:15" x14ac:dyDescent="0.25">
      <c r="M4824" s="112"/>
      <c r="N4824" s="128"/>
      <c r="O4824" s="129"/>
    </row>
    <row r="4825" spans="13:15" x14ac:dyDescent="0.25">
      <c r="M4825" s="112"/>
      <c r="N4825" s="128"/>
      <c r="O4825" s="129"/>
    </row>
    <row r="4826" spans="13:15" x14ac:dyDescent="0.25">
      <c r="M4826" s="112"/>
      <c r="N4826" s="128"/>
      <c r="O4826" s="129"/>
    </row>
    <row r="4827" spans="13:15" x14ac:dyDescent="0.25">
      <c r="M4827" s="112"/>
      <c r="N4827" s="128"/>
      <c r="O4827" s="129"/>
    </row>
    <row r="4828" spans="13:15" x14ac:dyDescent="0.25">
      <c r="M4828" s="112"/>
      <c r="N4828" s="128"/>
      <c r="O4828" s="129"/>
    </row>
    <row r="4829" spans="13:15" x14ac:dyDescent="0.25">
      <c r="M4829" s="112"/>
      <c r="N4829" s="128"/>
      <c r="O4829" s="129"/>
    </row>
    <row r="4830" spans="13:15" x14ac:dyDescent="0.25">
      <c r="M4830" s="112"/>
      <c r="N4830" s="128"/>
      <c r="O4830" s="129"/>
    </row>
    <row r="4831" spans="13:15" x14ac:dyDescent="0.25">
      <c r="M4831" s="112"/>
      <c r="N4831" s="128"/>
      <c r="O4831" s="129"/>
    </row>
    <row r="4832" spans="13:15" x14ac:dyDescent="0.25">
      <c r="M4832" s="112"/>
      <c r="N4832" s="128"/>
      <c r="O4832" s="129"/>
    </row>
    <row r="4833" spans="13:15" x14ac:dyDescent="0.25">
      <c r="M4833" s="112"/>
      <c r="N4833" s="128"/>
      <c r="O4833" s="129"/>
    </row>
    <row r="4834" spans="13:15" x14ac:dyDescent="0.25">
      <c r="M4834" s="112"/>
      <c r="N4834" s="128"/>
      <c r="O4834" s="129"/>
    </row>
    <row r="4835" spans="13:15" x14ac:dyDescent="0.25">
      <c r="M4835" s="112"/>
      <c r="N4835" s="128"/>
      <c r="O4835" s="129"/>
    </row>
    <row r="4836" spans="13:15" x14ac:dyDescent="0.25">
      <c r="M4836" s="112"/>
      <c r="N4836" s="128"/>
      <c r="O4836" s="129"/>
    </row>
    <row r="4837" spans="13:15" x14ac:dyDescent="0.25">
      <c r="M4837" s="112"/>
      <c r="N4837" s="128"/>
      <c r="O4837" s="129"/>
    </row>
    <row r="4838" spans="13:15" x14ac:dyDescent="0.25">
      <c r="M4838" s="112"/>
      <c r="N4838" s="128"/>
      <c r="O4838" s="129"/>
    </row>
    <row r="4839" spans="13:15" x14ac:dyDescent="0.25">
      <c r="M4839" s="112"/>
      <c r="N4839" s="128"/>
      <c r="O4839" s="129"/>
    </row>
    <row r="4840" spans="13:15" x14ac:dyDescent="0.25">
      <c r="M4840" s="112"/>
      <c r="N4840" s="128"/>
      <c r="O4840" s="129"/>
    </row>
    <row r="4841" spans="13:15" x14ac:dyDescent="0.25">
      <c r="M4841" s="112"/>
      <c r="N4841" s="128"/>
      <c r="O4841" s="129"/>
    </row>
    <row r="4842" spans="13:15" x14ac:dyDescent="0.25">
      <c r="M4842" s="112"/>
      <c r="N4842" s="128"/>
      <c r="O4842" s="129"/>
    </row>
    <row r="4843" spans="13:15" x14ac:dyDescent="0.25">
      <c r="M4843" s="112"/>
      <c r="N4843" s="128"/>
      <c r="O4843" s="129"/>
    </row>
    <row r="4844" spans="13:15" x14ac:dyDescent="0.25">
      <c r="M4844" s="112"/>
      <c r="N4844" s="128"/>
      <c r="O4844" s="129"/>
    </row>
    <row r="4845" spans="13:15" x14ac:dyDescent="0.25">
      <c r="M4845" s="112"/>
      <c r="N4845" s="128"/>
      <c r="O4845" s="129"/>
    </row>
    <row r="4846" spans="13:15" x14ac:dyDescent="0.25">
      <c r="M4846" s="112"/>
      <c r="N4846" s="128"/>
      <c r="O4846" s="129"/>
    </row>
    <row r="4847" spans="13:15" x14ac:dyDescent="0.25">
      <c r="M4847" s="112"/>
      <c r="N4847" s="128"/>
      <c r="O4847" s="129"/>
    </row>
    <row r="4848" spans="13:15" x14ac:dyDescent="0.25">
      <c r="M4848" s="112"/>
      <c r="N4848" s="128"/>
      <c r="O4848" s="129"/>
    </row>
    <row r="4849" spans="13:15" x14ac:dyDescent="0.25">
      <c r="M4849" s="112"/>
      <c r="N4849" s="128"/>
      <c r="O4849" s="129"/>
    </row>
    <row r="4850" spans="13:15" x14ac:dyDescent="0.25">
      <c r="M4850" s="112"/>
      <c r="N4850" s="128"/>
      <c r="O4850" s="129"/>
    </row>
    <row r="4851" spans="13:15" x14ac:dyDescent="0.25">
      <c r="M4851" s="112"/>
      <c r="N4851" s="128"/>
      <c r="O4851" s="129"/>
    </row>
    <row r="4852" spans="13:15" x14ac:dyDescent="0.25">
      <c r="M4852" s="112"/>
      <c r="N4852" s="128"/>
      <c r="O4852" s="129"/>
    </row>
    <row r="4853" spans="13:15" x14ac:dyDescent="0.25">
      <c r="M4853" s="112"/>
      <c r="N4853" s="128"/>
      <c r="O4853" s="129"/>
    </row>
    <row r="4854" spans="13:15" x14ac:dyDescent="0.25">
      <c r="M4854" s="112"/>
      <c r="N4854" s="128"/>
      <c r="O4854" s="129"/>
    </row>
    <row r="4855" spans="13:15" x14ac:dyDescent="0.25">
      <c r="M4855" s="112"/>
      <c r="N4855" s="128"/>
      <c r="O4855" s="129"/>
    </row>
    <row r="4856" spans="13:15" x14ac:dyDescent="0.25">
      <c r="M4856" s="112"/>
      <c r="N4856" s="128"/>
      <c r="O4856" s="129"/>
    </row>
    <row r="4857" spans="13:15" x14ac:dyDescent="0.25">
      <c r="M4857" s="112"/>
      <c r="N4857" s="128"/>
      <c r="O4857" s="129"/>
    </row>
    <row r="4858" spans="13:15" x14ac:dyDescent="0.25">
      <c r="M4858" s="112"/>
      <c r="N4858" s="128"/>
      <c r="O4858" s="129"/>
    </row>
    <row r="4859" spans="13:15" x14ac:dyDescent="0.25">
      <c r="M4859" s="112"/>
      <c r="N4859" s="128"/>
      <c r="O4859" s="129"/>
    </row>
    <row r="4860" spans="13:15" x14ac:dyDescent="0.25">
      <c r="M4860" s="112"/>
      <c r="N4860" s="128"/>
      <c r="O4860" s="129"/>
    </row>
    <row r="4861" spans="13:15" x14ac:dyDescent="0.25">
      <c r="M4861" s="112"/>
      <c r="N4861" s="128"/>
      <c r="O4861" s="129"/>
    </row>
    <row r="4862" spans="13:15" x14ac:dyDescent="0.25">
      <c r="M4862" s="112"/>
      <c r="N4862" s="128"/>
      <c r="O4862" s="129"/>
    </row>
    <row r="4863" spans="13:15" x14ac:dyDescent="0.25">
      <c r="M4863" s="112"/>
      <c r="N4863" s="128"/>
      <c r="O4863" s="129"/>
    </row>
    <row r="4864" spans="13:15" x14ac:dyDescent="0.25">
      <c r="M4864" s="112"/>
      <c r="N4864" s="128"/>
      <c r="O4864" s="129"/>
    </row>
    <row r="4865" spans="13:15" x14ac:dyDescent="0.25">
      <c r="M4865" s="112"/>
      <c r="N4865" s="128"/>
      <c r="O4865" s="129"/>
    </row>
    <row r="4866" spans="13:15" x14ac:dyDescent="0.25">
      <c r="M4866" s="112"/>
      <c r="N4866" s="128"/>
      <c r="O4866" s="129"/>
    </row>
    <row r="4867" spans="13:15" x14ac:dyDescent="0.25">
      <c r="M4867" s="112"/>
      <c r="N4867" s="128"/>
      <c r="O4867" s="129"/>
    </row>
    <row r="4868" spans="13:15" x14ac:dyDescent="0.25">
      <c r="M4868" s="112"/>
      <c r="N4868" s="128"/>
      <c r="O4868" s="129"/>
    </row>
    <row r="4869" spans="13:15" x14ac:dyDescent="0.25">
      <c r="M4869" s="112"/>
      <c r="N4869" s="128"/>
      <c r="O4869" s="129"/>
    </row>
    <row r="4870" spans="13:15" x14ac:dyDescent="0.25">
      <c r="M4870" s="112"/>
      <c r="N4870" s="128"/>
      <c r="O4870" s="129"/>
    </row>
    <row r="4871" spans="13:15" x14ac:dyDescent="0.25">
      <c r="M4871" s="112"/>
      <c r="N4871" s="128"/>
      <c r="O4871" s="129"/>
    </row>
    <row r="4872" spans="13:15" x14ac:dyDescent="0.25">
      <c r="M4872" s="112"/>
      <c r="N4872" s="128"/>
      <c r="O4872" s="129"/>
    </row>
    <row r="4873" spans="13:15" x14ac:dyDescent="0.25">
      <c r="M4873" s="112"/>
      <c r="N4873" s="128"/>
      <c r="O4873" s="129"/>
    </row>
    <row r="4874" spans="13:15" x14ac:dyDescent="0.25">
      <c r="M4874" s="112"/>
      <c r="N4874" s="128"/>
      <c r="O4874" s="129"/>
    </row>
    <row r="4875" spans="13:15" x14ac:dyDescent="0.25">
      <c r="M4875" s="112"/>
      <c r="N4875" s="128"/>
      <c r="O4875" s="129"/>
    </row>
    <row r="4876" spans="13:15" x14ac:dyDescent="0.25">
      <c r="M4876" s="112"/>
      <c r="N4876" s="128"/>
      <c r="O4876" s="129"/>
    </row>
    <row r="4877" spans="13:15" x14ac:dyDescent="0.25">
      <c r="M4877" s="112"/>
      <c r="N4877" s="128"/>
      <c r="O4877" s="129"/>
    </row>
    <row r="4878" spans="13:15" x14ac:dyDescent="0.25">
      <c r="M4878" s="112"/>
      <c r="N4878" s="128"/>
      <c r="O4878" s="129"/>
    </row>
    <row r="4879" spans="13:15" x14ac:dyDescent="0.25">
      <c r="M4879" s="112"/>
      <c r="N4879" s="128"/>
      <c r="O4879" s="129"/>
    </row>
    <row r="4880" spans="13:15" x14ac:dyDescent="0.25">
      <c r="M4880" s="112"/>
      <c r="N4880" s="128"/>
      <c r="O4880" s="129"/>
    </row>
    <row r="4881" spans="13:15" x14ac:dyDescent="0.25">
      <c r="M4881" s="112"/>
      <c r="N4881" s="128"/>
      <c r="O4881" s="129"/>
    </row>
    <row r="4882" spans="13:15" x14ac:dyDescent="0.25">
      <c r="M4882" s="112"/>
      <c r="N4882" s="128"/>
      <c r="O4882" s="129"/>
    </row>
    <row r="4883" spans="13:15" x14ac:dyDescent="0.25">
      <c r="M4883" s="112"/>
      <c r="N4883" s="128"/>
      <c r="O4883" s="129"/>
    </row>
    <row r="4884" spans="13:15" x14ac:dyDescent="0.25">
      <c r="M4884" s="112"/>
      <c r="N4884" s="128"/>
      <c r="O4884" s="129"/>
    </row>
    <row r="4885" spans="13:15" x14ac:dyDescent="0.25">
      <c r="M4885" s="112"/>
      <c r="N4885" s="128"/>
      <c r="O4885" s="129"/>
    </row>
    <row r="4886" spans="13:15" x14ac:dyDescent="0.25">
      <c r="M4886" s="112"/>
      <c r="N4886" s="128"/>
      <c r="O4886" s="129"/>
    </row>
    <row r="4887" spans="13:15" x14ac:dyDescent="0.25">
      <c r="M4887" s="112"/>
      <c r="N4887" s="128"/>
      <c r="O4887" s="129"/>
    </row>
    <row r="4888" spans="13:15" x14ac:dyDescent="0.25">
      <c r="M4888" s="112"/>
      <c r="N4888" s="128"/>
      <c r="O4888" s="129"/>
    </row>
    <row r="4889" spans="13:15" x14ac:dyDescent="0.25">
      <c r="M4889" s="112"/>
      <c r="N4889" s="128"/>
      <c r="O4889" s="129"/>
    </row>
    <row r="4890" spans="13:15" x14ac:dyDescent="0.25">
      <c r="M4890" s="112"/>
      <c r="N4890" s="128"/>
      <c r="O4890" s="129"/>
    </row>
    <row r="4891" spans="13:15" x14ac:dyDescent="0.25">
      <c r="M4891" s="112"/>
      <c r="N4891" s="128"/>
      <c r="O4891" s="129"/>
    </row>
    <row r="4892" spans="13:15" x14ac:dyDescent="0.25">
      <c r="M4892" s="112"/>
      <c r="N4892" s="128"/>
      <c r="O4892" s="129"/>
    </row>
    <row r="4893" spans="13:15" x14ac:dyDescent="0.25">
      <c r="M4893" s="112"/>
      <c r="N4893" s="128"/>
      <c r="O4893" s="129"/>
    </row>
    <row r="4894" spans="13:15" x14ac:dyDescent="0.25">
      <c r="M4894" s="112"/>
      <c r="N4894" s="128"/>
      <c r="O4894" s="129"/>
    </row>
    <row r="4895" spans="13:15" x14ac:dyDescent="0.25">
      <c r="M4895" s="112"/>
      <c r="N4895" s="128"/>
      <c r="O4895" s="129"/>
    </row>
    <row r="4896" spans="13:15" x14ac:dyDescent="0.25">
      <c r="M4896" s="112"/>
      <c r="N4896" s="128"/>
      <c r="O4896" s="129"/>
    </row>
    <row r="4897" spans="13:15" x14ac:dyDescent="0.25">
      <c r="M4897" s="112"/>
      <c r="N4897" s="128"/>
      <c r="O4897" s="129"/>
    </row>
    <row r="4898" spans="13:15" x14ac:dyDescent="0.25">
      <c r="M4898" s="112"/>
      <c r="N4898" s="128"/>
      <c r="O4898" s="129"/>
    </row>
    <row r="4899" spans="13:15" x14ac:dyDescent="0.25">
      <c r="M4899" s="112"/>
      <c r="N4899" s="128"/>
      <c r="O4899" s="129"/>
    </row>
    <row r="4900" spans="13:15" x14ac:dyDescent="0.25">
      <c r="M4900" s="112"/>
      <c r="N4900" s="128"/>
      <c r="O4900" s="129"/>
    </row>
    <row r="4901" spans="13:15" x14ac:dyDescent="0.25">
      <c r="M4901" s="112"/>
      <c r="N4901" s="128"/>
      <c r="O4901" s="129"/>
    </row>
    <row r="4902" spans="13:15" x14ac:dyDescent="0.25">
      <c r="M4902" s="112"/>
      <c r="N4902" s="128"/>
      <c r="O4902" s="129"/>
    </row>
    <row r="4903" spans="13:15" x14ac:dyDescent="0.25">
      <c r="M4903" s="112"/>
      <c r="N4903" s="128"/>
      <c r="O4903" s="129"/>
    </row>
    <row r="4904" spans="13:15" x14ac:dyDescent="0.25">
      <c r="M4904" s="112"/>
      <c r="N4904" s="128"/>
      <c r="O4904" s="129"/>
    </row>
    <row r="4905" spans="13:15" x14ac:dyDescent="0.25">
      <c r="M4905" s="112"/>
      <c r="N4905" s="128"/>
      <c r="O4905" s="129"/>
    </row>
    <row r="4906" spans="13:15" x14ac:dyDescent="0.25">
      <c r="M4906" s="112"/>
      <c r="N4906" s="128"/>
      <c r="O4906" s="129"/>
    </row>
    <row r="4907" spans="13:15" x14ac:dyDescent="0.25">
      <c r="M4907" s="112"/>
      <c r="N4907" s="128"/>
      <c r="O4907" s="129"/>
    </row>
    <row r="4908" spans="13:15" x14ac:dyDescent="0.25">
      <c r="M4908" s="112"/>
      <c r="N4908" s="128"/>
      <c r="O4908" s="129"/>
    </row>
    <row r="4909" spans="13:15" x14ac:dyDescent="0.25">
      <c r="M4909" s="112"/>
      <c r="N4909" s="128"/>
      <c r="O4909" s="129"/>
    </row>
    <row r="4910" spans="13:15" x14ac:dyDescent="0.25">
      <c r="M4910" s="112"/>
      <c r="N4910" s="128"/>
      <c r="O4910" s="129"/>
    </row>
    <row r="4911" spans="13:15" x14ac:dyDescent="0.25">
      <c r="M4911" s="112"/>
      <c r="N4911" s="128"/>
      <c r="O4911" s="129"/>
    </row>
    <row r="4912" spans="13:15" x14ac:dyDescent="0.25">
      <c r="M4912" s="112"/>
      <c r="N4912" s="128"/>
      <c r="O4912" s="129"/>
    </row>
    <row r="4913" spans="13:15" x14ac:dyDescent="0.25">
      <c r="M4913" s="112"/>
      <c r="N4913" s="128"/>
      <c r="O4913" s="129"/>
    </row>
    <row r="4914" spans="13:15" x14ac:dyDescent="0.25">
      <c r="M4914" s="112"/>
      <c r="N4914" s="128"/>
      <c r="O4914" s="129"/>
    </row>
    <row r="4915" spans="13:15" x14ac:dyDescent="0.25">
      <c r="M4915" s="112"/>
      <c r="N4915" s="128"/>
      <c r="O4915" s="129"/>
    </row>
    <row r="4916" spans="13:15" x14ac:dyDescent="0.25">
      <c r="M4916" s="112"/>
      <c r="N4916" s="128"/>
      <c r="O4916" s="129"/>
    </row>
    <row r="4917" spans="13:15" x14ac:dyDescent="0.25">
      <c r="M4917" s="112"/>
      <c r="N4917" s="128"/>
      <c r="O4917" s="129"/>
    </row>
    <row r="4918" spans="13:15" x14ac:dyDescent="0.25">
      <c r="M4918" s="112"/>
      <c r="N4918" s="128"/>
      <c r="O4918" s="129"/>
    </row>
    <row r="4919" spans="13:15" x14ac:dyDescent="0.25">
      <c r="M4919" s="112"/>
      <c r="N4919" s="128"/>
      <c r="O4919" s="129"/>
    </row>
    <row r="4920" spans="13:15" x14ac:dyDescent="0.25">
      <c r="M4920" s="112"/>
      <c r="N4920" s="128"/>
      <c r="O4920" s="129"/>
    </row>
    <row r="4921" spans="13:15" x14ac:dyDescent="0.25">
      <c r="M4921" s="112"/>
      <c r="N4921" s="128"/>
      <c r="O4921" s="129"/>
    </row>
    <row r="4922" spans="13:15" x14ac:dyDescent="0.25">
      <c r="M4922" s="112"/>
      <c r="N4922" s="128"/>
      <c r="O4922" s="129"/>
    </row>
    <row r="4923" spans="13:15" x14ac:dyDescent="0.25">
      <c r="M4923" s="112"/>
      <c r="N4923" s="128"/>
      <c r="O4923" s="129"/>
    </row>
    <row r="4924" spans="13:15" x14ac:dyDescent="0.25">
      <c r="M4924" s="112"/>
      <c r="N4924" s="128"/>
      <c r="O4924" s="129"/>
    </row>
    <row r="4925" spans="13:15" x14ac:dyDescent="0.25">
      <c r="M4925" s="112"/>
      <c r="N4925" s="128"/>
      <c r="O4925" s="129"/>
    </row>
    <row r="4926" spans="13:15" x14ac:dyDescent="0.25">
      <c r="M4926" s="112"/>
      <c r="N4926" s="128"/>
      <c r="O4926" s="129"/>
    </row>
    <row r="4927" spans="13:15" x14ac:dyDescent="0.25">
      <c r="M4927" s="112"/>
      <c r="N4927" s="128"/>
      <c r="O4927" s="129"/>
    </row>
    <row r="4928" spans="13:15" x14ac:dyDescent="0.25">
      <c r="M4928" s="112"/>
      <c r="N4928" s="128"/>
      <c r="O4928" s="129"/>
    </row>
    <row r="4929" spans="13:15" x14ac:dyDescent="0.25">
      <c r="M4929" s="112"/>
      <c r="N4929" s="128"/>
      <c r="O4929" s="129"/>
    </row>
    <row r="4930" spans="13:15" x14ac:dyDescent="0.25">
      <c r="M4930" s="112"/>
      <c r="N4930" s="128"/>
      <c r="O4930" s="129"/>
    </row>
    <row r="4931" spans="13:15" x14ac:dyDescent="0.25">
      <c r="M4931" s="112"/>
      <c r="N4931" s="128"/>
      <c r="O4931" s="129"/>
    </row>
    <row r="4932" spans="13:15" x14ac:dyDescent="0.25">
      <c r="M4932" s="112"/>
      <c r="N4932" s="128"/>
      <c r="O4932" s="129"/>
    </row>
    <row r="4933" spans="13:15" x14ac:dyDescent="0.25">
      <c r="M4933" s="112"/>
      <c r="N4933" s="128"/>
      <c r="O4933" s="129"/>
    </row>
    <row r="4934" spans="13:15" x14ac:dyDescent="0.25">
      <c r="M4934" s="112"/>
      <c r="N4934" s="128"/>
      <c r="O4934" s="129"/>
    </row>
    <row r="4935" spans="13:15" x14ac:dyDescent="0.25">
      <c r="M4935" s="112"/>
      <c r="N4935" s="128"/>
      <c r="O4935" s="129"/>
    </row>
    <row r="4936" spans="13:15" x14ac:dyDescent="0.25">
      <c r="M4936" s="112"/>
      <c r="N4936" s="128"/>
      <c r="O4936" s="129"/>
    </row>
    <row r="4937" spans="13:15" x14ac:dyDescent="0.25">
      <c r="M4937" s="112"/>
      <c r="N4937" s="128"/>
      <c r="O4937" s="129"/>
    </row>
    <row r="4938" spans="13:15" x14ac:dyDescent="0.25">
      <c r="M4938" s="112"/>
      <c r="N4938" s="128"/>
      <c r="O4938" s="129"/>
    </row>
    <row r="4939" spans="13:15" x14ac:dyDescent="0.25">
      <c r="M4939" s="112"/>
      <c r="N4939" s="128"/>
      <c r="O4939" s="129"/>
    </row>
    <row r="4940" spans="13:15" x14ac:dyDescent="0.25">
      <c r="M4940" s="112"/>
      <c r="N4940" s="128"/>
      <c r="O4940" s="129"/>
    </row>
    <row r="4941" spans="13:15" x14ac:dyDescent="0.25">
      <c r="M4941" s="112"/>
      <c r="N4941" s="128"/>
      <c r="O4941" s="129"/>
    </row>
    <row r="4942" spans="13:15" x14ac:dyDescent="0.25">
      <c r="M4942" s="112"/>
      <c r="N4942" s="128"/>
      <c r="O4942" s="129"/>
    </row>
    <row r="4943" spans="13:15" x14ac:dyDescent="0.25">
      <c r="M4943" s="112"/>
      <c r="N4943" s="128"/>
      <c r="O4943" s="129"/>
    </row>
    <row r="4944" spans="13:15" x14ac:dyDescent="0.25">
      <c r="M4944" s="112"/>
      <c r="N4944" s="128"/>
      <c r="O4944" s="129"/>
    </row>
    <row r="4945" spans="13:15" x14ac:dyDescent="0.25">
      <c r="M4945" s="112"/>
      <c r="N4945" s="128"/>
      <c r="O4945" s="129"/>
    </row>
    <row r="4946" spans="13:15" x14ac:dyDescent="0.25">
      <c r="M4946" s="112"/>
      <c r="N4946" s="128"/>
      <c r="O4946" s="129"/>
    </row>
    <row r="4947" spans="13:15" x14ac:dyDescent="0.25">
      <c r="M4947" s="112"/>
      <c r="N4947" s="128"/>
      <c r="O4947" s="129"/>
    </row>
    <row r="4948" spans="13:15" x14ac:dyDescent="0.25">
      <c r="M4948" s="112"/>
      <c r="N4948" s="128"/>
      <c r="O4948" s="129"/>
    </row>
    <row r="4949" spans="13:15" x14ac:dyDescent="0.25">
      <c r="M4949" s="112"/>
      <c r="N4949" s="128"/>
      <c r="O4949" s="129"/>
    </row>
    <row r="4950" spans="13:15" x14ac:dyDescent="0.25">
      <c r="M4950" s="112"/>
      <c r="N4950" s="128"/>
      <c r="O4950" s="129"/>
    </row>
    <row r="4951" spans="13:15" x14ac:dyDescent="0.25">
      <c r="M4951" s="112"/>
      <c r="N4951" s="128"/>
      <c r="O4951" s="129"/>
    </row>
    <row r="4952" spans="13:15" x14ac:dyDescent="0.25">
      <c r="M4952" s="112"/>
      <c r="N4952" s="128"/>
      <c r="O4952" s="129"/>
    </row>
    <row r="4953" spans="13:15" x14ac:dyDescent="0.25">
      <c r="M4953" s="112"/>
      <c r="N4953" s="128"/>
      <c r="O4953" s="129"/>
    </row>
    <row r="4954" spans="13:15" x14ac:dyDescent="0.25">
      <c r="M4954" s="112"/>
      <c r="N4954" s="128"/>
      <c r="O4954" s="129"/>
    </row>
    <row r="4955" spans="13:15" x14ac:dyDescent="0.25">
      <c r="M4955" s="112"/>
      <c r="N4955" s="128"/>
      <c r="O4955" s="129"/>
    </row>
    <row r="4956" spans="13:15" x14ac:dyDescent="0.25">
      <c r="M4956" s="112"/>
      <c r="N4956" s="128"/>
      <c r="O4956" s="129"/>
    </row>
    <row r="4957" spans="13:15" x14ac:dyDescent="0.25">
      <c r="M4957" s="112"/>
      <c r="N4957" s="128"/>
      <c r="O4957" s="129"/>
    </row>
    <row r="4958" spans="13:15" x14ac:dyDescent="0.25">
      <c r="M4958" s="112"/>
      <c r="N4958" s="128"/>
      <c r="O4958" s="129"/>
    </row>
    <row r="4959" spans="13:15" x14ac:dyDescent="0.25">
      <c r="M4959" s="112"/>
      <c r="N4959" s="128"/>
      <c r="O4959" s="129"/>
    </row>
    <row r="4960" spans="13:15" x14ac:dyDescent="0.25">
      <c r="M4960" s="112"/>
      <c r="N4960" s="128"/>
      <c r="O4960" s="129"/>
    </row>
    <row r="4961" spans="13:15" x14ac:dyDescent="0.25">
      <c r="M4961" s="112"/>
      <c r="N4961" s="128"/>
      <c r="O4961" s="129"/>
    </row>
    <row r="4962" spans="13:15" x14ac:dyDescent="0.25">
      <c r="M4962" s="112"/>
      <c r="N4962" s="128"/>
      <c r="O4962" s="129"/>
    </row>
    <row r="4963" spans="13:15" x14ac:dyDescent="0.25">
      <c r="M4963" s="112"/>
      <c r="N4963" s="128"/>
      <c r="O4963" s="129"/>
    </row>
    <row r="4964" spans="13:15" x14ac:dyDescent="0.25">
      <c r="M4964" s="112"/>
      <c r="N4964" s="128"/>
      <c r="O4964" s="129"/>
    </row>
    <row r="4965" spans="13:15" x14ac:dyDescent="0.25">
      <c r="M4965" s="112"/>
      <c r="N4965" s="128"/>
      <c r="O4965" s="129"/>
    </row>
    <row r="4966" spans="13:15" x14ac:dyDescent="0.25">
      <c r="M4966" s="112"/>
      <c r="N4966" s="128"/>
      <c r="O4966" s="129"/>
    </row>
    <row r="4967" spans="13:15" x14ac:dyDescent="0.25">
      <c r="M4967" s="112"/>
      <c r="N4967" s="128"/>
      <c r="O4967" s="129"/>
    </row>
    <row r="4968" spans="13:15" x14ac:dyDescent="0.25">
      <c r="M4968" s="112"/>
      <c r="N4968" s="128"/>
      <c r="O4968" s="129"/>
    </row>
    <row r="4969" spans="13:15" x14ac:dyDescent="0.25">
      <c r="M4969" s="112"/>
      <c r="N4969" s="128"/>
      <c r="O4969" s="129"/>
    </row>
    <row r="4970" spans="13:15" x14ac:dyDescent="0.25">
      <c r="M4970" s="112"/>
      <c r="N4970" s="128"/>
      <c r="O4970" s="129"/>
    </row>
    <row r="4971" spans="13:15" x14ac:dyDescent="0.25">
      <c r="M4971" s="112"/>
      <c r="N4971" s="128"/>
      <c r="O4971" s="129"/>
    </row>
    <row r="4972" spans="13:15" x14ac:dyDescent="0.25">
      <c r="M4972" s="112"/>
      <c r="N4972" s="128"/>
      <c r="O4972" s="129"/>
    </row>
    <row r="4973" spans="13:15" x14ac:dyDescent="0.25">
      <c r="M4973" s="112"/>
      <c r="N4973" s="128"/>
      <c r="O4973" s="129"/>
    </row>
    <row r="4974" spans="13:15" x14ac:dyDescent="0.25">
      <c r="M4974" s="112"/>
      <c r="N4974" s="128"/>
      <c r="O4974" s="129"/>
    </row>
    <row r="4975" spans="13:15" x14ac:dyDescent="0.25">
      <c r="M4975" s="112"/>
      <c r="N4975" s="128"/>
      <c r="O4975" s="129"/>
    </row>
    <row r="4976" spans="13:15" x14ac:dyDescent="0.25">
      <c r="M4976" s="112"/>
      <c r="N4976" s="128"/>
      <c r="O4976" s="129"/>
    </row>
    <row r="4977" spans="13:15" x14ac:dyDescent="0.25">
      <c r="M4977" s="112"/>
      <c r="N4977" s="128"/>
      <c r="O4977" s="129"/>
    </row>
    <row r="4978" spans="13:15" x14ac:dyDescent="0.25">
      <c r="M4978" s="112"/>
      <c r="N4978" s="128"/>
      <c r="O4978" s="129"/>
    </row>
    <row r="4979" spans="13:15" x14ac:dyDescent="0.25">
      <c r="M4979" s="112"/>
      <c r="N4979" s="128"/>
      <c r="O4979" s="129"/>
    </row>
    <row r="4980" spans="13:15" x14ac:dyDescent="0.25">
      <c r="M4980" s="112"/>
      <c r="N4980" s="128"/>
      <c r="O4980" s="129"/>
    </row>
    <row r="4981" spans="13:15" x14ac:dyDescent="0.25">
      <c r="M4981" s="112"/>
      <c r="N4981" s="128"/>
      <c r="O4981" s="129"/>
    </row>
    <row r="4982" spans="13:15" x14ac:dyDescent="0.25">
      <c r="M4982" s="112"/>
      <c r="N4982" s="128"/>
      <c r="O4982" s="129"/>
    </row>
    <row r="4983" spans="13:15" x14ac:dyDescent="0.25">
      <c r="M4983" s="112"/>
      <c r="N4983" s="128"/>
      <c r="O4983" s="129"/>
    </row>
    <row r="4984" spans="13:15" x14ac:dyDescent="0.25">
      <c r="M4984" s="112"/>
      <c r="N4984" s="128"/>
      <c r="O4984" s="129"/>
    </row>
    <row r="4985" spans="13:15" x14ac:dyDescent="0.25">
      <c r="M4985" s="112"/>
      <c r="N4985" s="128"/>
      <c r="O4985" s="129"/>
    </row>
    <row r="4986" spans="13:15" x14ac:dyDescent="0.25">
      <c r="M4986" s="112"/>
      <c r="N4986" s="128"/>
      <c r="O4986" s="129"/>
    </row>
    <row r="4987" spans="13:15" x14ac:dyDescent="0.25">
      <c r="M4987" s="112"/>
      <c r="N4987" s="128"/>
      <c r="O4987" s="129"/>
    </row>
    <row r="4988" spans="13:15" x14ac:dyDescent="0.25">
      <c r="M4988" s="112"/>
      <c r="N4988" s="128"/>
      <c r="O4988" s="129"/>
    </row>
    <row r="4989" spans="13:15" x14ac:dyDescent="0.25">
      <c r="M4989" s="112"/>
      <c r="N4989" s="128"/>
      <c r="O4989" s="129"/>
    </row>
    <row r="4990" spans="13:15" x14ac:dyDescent="0.25">
      <c r="M4990" s="112"/>
      <c r="N4990" s="128"/>
      <c r="O4990" s="129"/>
    </row>
    <row r="4991" spans="13:15" x14ac:dyDescent="0.25">
      <c r="M4991" s="112"/>
      <c r="N4991" s="128"/>
      <c r="O4991" s="129"/>
    </row>
    <row r="4992" spans="13:15" x14ac:dyDescent="0.25">
      <c r="M4992" s="112"/>
      <c r="N4992" s="128"/>
      <c r="O4992" s="129"/>
    </row>
    <row r="4993" spans="13:15" x14ac:dyDescent="0.25">
      <c r="M4993" s="112"/>
      <c r="N4993" s="128"/>
      <c r="O4993" s="129"/>
    </row>
    <row r="4994" spans="13:15" x14ac:dyDescent="0.25">
      <c r="M4994" s="112"/>
      <c r="N4994" s="128"/>
      <c r="O4994" s="129"/>
    </row>
    <row r="4995" spans="13:15" x14ac:dyDescent="0.25">
      <c r="M4995" s="112"/>
      <c r="N4995" s="128"/>
      <c r="O4995" s="129"/>
    </row>
    <row r="4996" spans="13:15" x14ac:dyDescent="0.25">
      <c r="M4996" s="112"/>
      <c r="N4996" s="128"/>
      <c r="O4996" s="129"/>
    </row>
    <row r="4997" spans="13:15" x14ac:dyDescent="0.25">
      <c r="M4997" s="112"/>
      <c r="N4997" s="128"/>
      <c r="O4997" s="129"/>
    </row>
    <row r="4998" spans="13:15" x14ac:dyDescent="0.25">
      <c r="M4998" s="112"/>
      <c r="N4998" s="128"/>
      <c r="O4998" s="129"/>
    </row>
    <row r="4999" spans="13:15" x14ac:dyDescent="0.25">
      <c r="M4999" s="112"/>
      <c r="N4999" s="128"/>
      <c r="O4999" s="129"/>
    </row>
    <row r="5000" spans="13:15" x14ac:dyDescent="0.25">
      <c r="M5000" s="112"/>
      <c r="N5000" s="128"/>
      <c r="O5000" s="129"/>
    </row>
    <row r="5001" spans="13:15" x14ac:dyDescent="0.25">
      <c r="M5001" s="112"/>
      <c r="N5001" s="128"/>
      <c r="O5001" s="129"/>
    </row>
    <row r="5002" spans="13:15" x14ac:dyDescent="0.25">
      <c r="M5002" s="112"/>
      <c r="N5002" s="128"/>
      <c r="O5002" s="129"/>
    </row>
    <row r="5003" spans="13:15" x14ac:dyDescent="0.25">
      <c r="M5003" s="112"/>
      <c r="N5003" s="128"/>
      <c r="O5003" s="129"/>
    </row>
    <row r="5004" spans="13:15" x14ac:dyDescent="0.25">
      <c r="M5004" s="112"/>
      <c r="N5004" s="128"/>
      <c r="O5004" s="129"/>
    </row>
    <row r="5005" spans="13:15" x14ac:dyDescent="0.25">
      <c r="M5005" s="112"/>
      <c r="N5005" s="128"/>
      <c r="O5005" s="129"/>
    </row>
    <row r="5006" spans="13:15" x14ac:dyDescent="0.25">
      <c r="M5006" s="112"/>
      <c r="N5006" s="128"/>
      <c r="O5006" s="129"/>
    </row>
    <row r="5007" spans="13:15" x14ac:dyDescent="0.25">
      <c r="M5007" s="112"/>
      <c r="N5007" s="128"/>
      <c r="O5007" s="129"/>
    </row>
    <row r="5008" spans="13:15" x14ac:dyDescent="0.25">
      <c r="M5008" s="112"/>
      <c r="N5008" s="128"/>
      <c r="O5008" s="129"/>
    </row>
    <row r="5009" spans="13:15" x14ac:dyDescent="0.25">
      <c r="M5009" s="112"/>
      <c r="N5009" s="128"/>
      <c r="O5009" s="129"/>
    </row>
    <row r="5010" spans="13:15" x14ac:dyDescent="0.25">
      <c r="M5010" s="112"/>
      <c r="N5010" s="128"/>
      <c r="O5010" s="129"/>
    </row>
    <row r="5011" spans="13:15" x14ac:dyDescent="0.25">
      <c r="M5011" s="112"/>
      <c r="N5011" s="128"/>
      <c r="O5011" s="129"/>
    </row>
    <row r="5012" spans="13:15" x14ac:dyDescent="0.25">
      <c r="M5012" s="112"/>
      <c r="N5012" s="128"/>
      <c r="O5012" s="129"/>
    </row>
    <row r="5013" spans="13:15" x14ac:dyDescent="0.25">
      <c r="M5013" s="112"/>
      <c r="N5013" s="128"/>
      <c r="O5013" s="129"/>
    </row>
    <row r="5014" spans="13:15" x14ac:dyDescent="0.25">
      <c r="M5014" s="112"/>
      <c r="N5014" s="128"/>
      <c r="O5014" s="129"/>
    </row>
    <row r="5015" spans="13:15" x14ac:dyDescent="0.25">
      <c r="M5015" s="112"/>
      <c r="N5015" s="128"/>
      <c r="O5015" s="129"/>
    </row>
    <row r="5016" spans="13:15" x14ac:dyDescent="0.25">
      <c r="M5016" s="112"/>
      <c r="N5016" s="128"/>
      <c r="O5016" s="129"/>
    </row>
    <row r="5017" spans="13:15" x14ac:dyDescent="0.25">
      <c r="M5017" s="112"/>
      <c r="N5017" s="128"/>
      <c r="O5017" s="129"/>
    </row>
    <row r="5018" spans="13:15" x14ac:dyDescent="0.25">
      <c r="M5018" s="112"/>
      <c r="N5018" s="128"/>
      <c r="O5018" s="129"/>
    </row>
    <row r="5019" spans="13:15" x14ac:dyDescent="0.25">
      <c r="M5019" s="112"/>
      <c r="N5019" s="128"/>
      <c r="O5019" s="129"/>
    </row>
    <row r="5020" spans="13:15" x14ac:dyDescent="0.25">
      <c r="M5020" s="112"/>
      <c r="N5020" s="128"/>
      <c r="O5020" s="129"/>
    </row>
    <row r="5021" spans="13:15" x14ac:dyDescent="0.25">
      <c r="M5021" s="112"/>
      <c r="N5021" s="128"/>
      <c r="O5021" s="129"/>
    </row>
    <row r="5022" spans="13:15" x14ac:dyDescent="0.25">
      <c r="M5022" s="112"/>
      <c r="N5022" s="128"/>
      <c r="O5022" s="129"/>
    </row>
    <row r="5023" spans="13:15" x14ac:dyDescent="0.25">
      <c r="M5023" s="112"/>
      <c r="N5023" s="128"/>
      <c r="O5023" s="129"/>
    </row>
    <row r="5024" spans="13:15" x14ac:dyDescent="0.25">
      <c r="M5024" s="112"/>
      <c r="N5024" s="128"/>
      <c r="O5024" s="129"/>
    </row>
    <row r="5025" spans="13:15" x14ac:dyDescent="0.25">
      <c r="M5025" s="112"/>
      <c r="N5025" s="128"/>
      <c r="O5025" s="129"/>
    </row>
    <row r="5026" spans="13:15" x14ac:dyDescent="0.25">
      <c r="M5026" s="112"/>
      <c r="N5026" s="128"/>
      <c r="O5026" s="129"/>
    </row>
    <row r="5027" spans="13:15" x14ac:dyDescent="0.25">
      <c r="M5027" s="112"/>
      <c r="N5027" s="128"/>
      <c r="O5027" s="129"/>
    </row>
    <row r="5028" spans="13:15" x14ac:dyDescent="0.25">
      <c r="M5028" s="112"/>
      <c r="N5028" s="128"/>
      <c r="O5028" s="129"/>
    </row>
    <row r="5029" spans="13:15" x14ac:dyDescent="0.25">
      <c r="M5029" s="112"/>
      <c r="N5029" s="128"/>
      <c r="O5029" s="129"/>
    </row>
    <row r="5030" spans="13:15" x14ac:dyDescent="0.25">
      <c r="M5030" s="112"/>
      <c r="N5030" s="128"/>
      <c r="O5030" s="129"/>
    </row>
    <row r="5031" spans="13:15" x14ac:dyDescent="0.25">
      <c r="M5031" s="112"/>
      <c r="N5031" s="128"/>
      <c r="O5031" s="129"/>
    </row>
    <row r="5032" spans="13:15" x14ac:dyDescent="0.25">
      <c r="M5032" s="112"/>
      <c r="N5032" s="128"/>
      <c r="O5032" s="129"/>
    </row>
    <row r="5033" spans="13:15" x14ac:dyDescent="0.25">
      <c r="M5033" s="112"/>
      <c r="N5033" s="128"/>
      <c r="O5033" s="129"/>
    </row>
    <row r="5034" spans="13:15" x14ac:dyDescent="0.25">
      <c r="M5034" s="112"/>
      <c r="N5034" s="128"/>
      <c r="O5034" s="129"/>
    </row>
    <row r="5035" spans="13:15" x14ac:dyDescent="0.25">
      <c r="M5035" s="112"/>
      <c r="N5035" s="128"/>
      <c r="O5035" s="129"/>
    </row>
    <row r="5036" spans="13:15" x14ac:dyDescent="0.25">
      <c r="M5036" s="112"/>
      <c r="N5036" s="128"/>
      <c r="O5036" s="129"/>
    </row>
    <row r="5037" spans="13:15" x14ac:dyDescent="0.25">
      <c r="M5037" s="112"/>
      <c r="N5037" s="128"/>
      <c r="O5037" s="129"/>
    </row>
    <row r="5038" spans="13:15" x14ac:dyDescent="0.25">
      <c r="M5038" s="112"/>
      <c r="N5038" s="128"/>
      <c r="O5038" s="129"/>
    </row>
    <row r="5039" spans="13:15" x14ac:dyDescent="0.25">
      <c r="M5039" s="112"/>
      <c r="N5039" s="128"/>
      <c r="O5039" s="129"/>
    </row>
    <row r="5040" spans="13:15" x14ac:dyDescent="0.25">
      <c r="M5040" s="112"/>
      <c r="N5040" s="128"/>
      <c r="O5040" s="129"/>
    </row>
    <row r="5041" spans="13:15" x14ac:dyDescent="0.25">
      <c r="M5041" s="112"/>
      <c r="N5041" s="128"/>
      <c r="O5041" s="129"/>
    </row>
    <row r="5042" spans="13:15" x14ac:dyDescent="0.25">
      <c r="M5042" s="112"/>
      <c r="N5042" s="128"/>
      <c r="O5042" s="129"/>
    </row>
    <row r="5043" spans="13:15" x14ac:dyDescent="0.25">
      <c r="M5043" s="112"/>
      <c r="N5043" s="128"/>
      <c r="O5043" s="129"/>
    </row>
    <row r="5044" spans="13:15" x14ac:dyDescent="0.25">
      <c r="M5044" s="112"/>
      <c r="N5044" s="128"/>
      <c r="O5044" s="129"/>
    </row>
    <row r="5045" spans="13:15" x14ac:dyDescent="0.25">
      <c r="M5045" s="112"/>
      <c r="N5045" s="128"/>
      <c r="O5045" s="129"/>
    </row>
    <row r="5046" spans="13:15" x14ac:dyDescent="0.25">
      <c r="M5046" s="112"/>
      <c r="N5046" s="128"/>
      <c r="O5046" s="129"/>
    </row>
    <row r="5047" spans="13:15" x14ac:dyDescent="0.25">
      <c r="M5047" s="112"/>
      <c r="N5047" s="128"/>
      <c r="O5047" s="129"/>
    </row>
    <row r="5048" spans="13:15" x14ac:dyDescent="0.25">
      <c r="M5048" s="112"/>
      <c r="N5048" s="128"/>
      <c r="O5048" s="129"/>
    </row>
    <row r="5049" spans="13:15" x14ac:dyDescent="0.25">
      <c r="M5049" s="112"/>
      <c r="N5049" s="128"/>
      <c r="O5049" s="129"/>
    </row>
    <row r="5050" spans="13:15" x14ac:dyDescent="0.25">
      <c r="M5050" s="112"/>
      <c r="N5050" s="128"/>
      <c r="O5050" s="129"/>
    </row>
    <row r="5051" spans="13:15" x14ac:dyDescent="0.25">
      <c r="M5051" s="112"/>
      <c r="N5051" s="128"/>
      <c r="O5051" s="129"/>
    </row>
    <row r="5052" spans="13:15" x14ac:dyDescent="0.25">
      <c r="M5052" s="112"/>
      <c r="N5052" s="128"/>
      <c r="O5052" s="129"/>
    </row>
    <row r="5053" spans="13:15" x14ac:dyDescent="0.25">
      <c r="M5053" s="112"/>
      <c r="N5053" s="128"/>
      <c r="O5053" s="129"/>
    </row>
    <row r="5054" spans="13:15" x14ac:dyDescent="0.25">
      <c r="M5054" s="112"/>
      <c r="N5054" s="128"/>
      <c r="O5054" s="129"/>
    </row>
    <row r="5055" spans="13:15" x14ac:dyDescent="0.25">
      <c r="M5055" s="112"/>
      <c r="N5055" s="128"/>
      <c r="O5055" s="129"/>
    </row>
    <row r="5056" spans="13:15" x14ac:dyDescent="0.25">
      <c r="M5056" s="112"/>
      <c r="N5056" s="128"/>
      <c r="O5056" s="129"/>
    </row>
    <row r="5057" spans="13:15" x14ac:dyDescent="0.25">
      <c r="M5057" s="112"/>
      <c r="N5057" s="128"/>
      <c r="O5057" s="129"/>
    </row>
    <row r="5058" spans="13:15" x14ac:dyDescent="0.25">
      <c r="M5058" s="112"/>
      <c r="N5058" s="128"/>
      <c r="O5058" s="129"/>
    </row>
    <row r="5059" spans="13:15" x14ac:dyDescent="0.25">
      <c r="M5059" s="112"/>
      <c r="N5059" s="128"/>
      <c r="O5059" s="129"/>
    </row>
    <row r="5060" spans="13:15" x14ac:dyDescent="0.25">
      <c r="M5060" s="112"/>
      <c r="N5060" s="128"/>
      <c r="O5060" s="129"/>
    </row>
    <row r="5061" spans="13:15" x14ac:dyDescent="0.25">
      <c r="M5061" s="112"/>
      <c r="N5061" s="128"/>
      <c r="O5061" s="129"/>
    </row>
    <row r="5062" spans="13:15" x14ac:dyDescent="0.25">
      <c r="M5062" s="112"/>
      <c r="N5062" s="128"/>
      <c r="O5062" s="129"/>
    </row>
    <row r="5063" spans="13:15" x14ac:dyDescent="0.25">
      <c r="M5063" s="112"/>
      <c r="N5063" s="128"/>
      <c r="O5063" s="129"/>
    </row>
    <row r="5064" spans="13:15" x14ac:dyDescent="0.25">
      <c r="M5064" s="112"/>
      <c r="N5064" s="128"/>
      <c r="O5064" s="129"/>
    </row>
    <row r="5065" spans="13:15" x14ac:dyDescent="0.25">
      <c r="M5065" s="112"/>
      <c r="N5065" s="128"/>
      <c r="O5065" s="129"/>
    </row>
    <row r="5066" spans="13:15" x14ac:dyDescent="0.25">
      <c r="M5066" s="112"/>
      <c r="N5066" s="128"/>
      <c r="O5066" s="129"/>
    </row>
    <row r="5067" spans="13:15" x14ac:dyDescent="0.25">
      <c r="M5067" s="112"/>
      <c r="N5067" s="128"/>
      <c r="O5067" s="129"/>
    </row>
    <row r="5068" spans="13:15" x14ac:dyDescent="0.25">
      <c r="M5068" s="112"/>
      <c r="N5068" s="128"/>
      <c r="O5068" s="129"/>
    </row>
    <row r="5069" spans="13:15" x14ac:dyDescent="0.25">
      <c r="M5069" s="112"/>
      <c r="N5069" s="128"/>
      <c r="O5069" s="129"/>
    </row>
    <row r="5070" spans="13:15" x14ac:dyDescent="0.25">
      <c r="M5070" s="112"/>
      <c r="N5070" s="128"/>
      <c r="O5070" s="129"/>
    </row>
    <row r="5071" spans="13:15" x14ac:dyDescent="0.25">
      <c r="M5071" s="112"/>
      <c r="N5071" s="128"/>
      <c r="O5071" s="129"/>
    </row>
    <row r="5072" spans="13:15" x14ac:dyDescent="0.25">
      <c r="M5072" s="112"/>
      <c r="N5072" s="128"/>
      <c r="O5072" s="129"/>
    </row>
    <row r="5073" spans="13:15" x14ac:dyDescent="0.25">
      <c r="M5073" s="112"/>
      <c r="N5073" s="128"/>
      <c r="O5073" s="129"/>
    </row>
    <row r="5074" spans="13:15" x14ac:dyDescent="0.25">
      <c r="M5074" s="112"/>
      <c r="N5074" s="128"/>
      <c r="O5074" s="129"/>
    </row>
    <row r="5075" spans="13:15" x14ac:dyDescent="0.25">
      <c r="M5075" s="112"/>
      <c r="N5075" s="128"/>
      <c r="O5075" s="129"/>
    </row>
    <row r="5076" spans="13:15" x14ac:dyDescent="0.25">
      <c r="M5076" s="112"/>
      <c r="N5076" s="128"/>
      <c r="O5076" s="129"/>
    </row>
    <row r="5077" spans="13:15" x14ac:dyDescent="0.25">
      <c r="M5077" s="112"/>
      <c r="N5077" s="128"/>
      <c r="O5077" s="129"/>
    </row>
    <row r="5078" spans="13:15" x14ac:dyDescent="0.25">
      <c r="M5078" s="112"/>
      <c r="N5078" s="128"/>
      <c r="O5078" s="129"/>
    </row>
    <row r="5079" spans="13:15" x14ac:dyDescent="0.25">
      <c r="M5079" s="112"/>
      <c r="N5079" s="128"/>
      <c r="O5079" s="129"/>
    </row>
    <row r="5080" spans="13:15" x14ac:dyDescent="0.25">
      <c r="M5080" s="112"/>
      <c r="N5080" s="128"/>
      <c r="O5080" s="129"/>
    </row>
    <row r="5081" spans="13:15" x14ac:dyDescent="0.25">
      <c r="M5081" s="112"/>
      <c r="N5081" s="128"/>
      <c r="O5081" s="129"/>
    </row>
    <row r="5082" spans="13:15" x14ac:dyDescent="0.25">
      <c r="M5082" s="112"/>
      <c r="N5082" s="128"/>
      <c r="O5082" s="129"/>
    </row>
    <row r="5083" spans="13:15" x14ac:dyDescent="0.25">
      <c r="M5083" s="112"/>
      <c r="N5083" s="128"/>
      <c r="O5083" s="129"/>
    </row>
    <row r="5084" spans="13:15" x14ac:dyDescent="0.25">
      <c r="M5084" s="112"/>
      <c r="N5084" s="128"/>
      <c r="O5084" s="129"/>
    </row>
    <row r="5085" spans="13:15" x14ac:dyDescent="0.25">
      <c r="M5085" s="112"/>
      <c r="N5085" s="128"/>
      <c r="O5085" s="129"/>
    </row>
    <row r="5086" spans="13:15" x14ac:dyDescent="0.25">
      <c r="M5086" s="112"/>
      <c r="N5086" s="128"/>
      <c r="O5086" s="129"/>
    </row>
    <row r="5087" spans="13:15" x14ac:dyDescent="0.25">
      <c r="M5087" s="112"/>
      <c r="N5087" s="128"/>
      <c r="O5087" s="129"/>
    </row>
    <row r="5088" spans="13:15" x14ac:dyDescent="0.25">
      <c r="M5088" s="112"/>
      <c r="N5088" s="128"/>
      <c r="O5088" s="129"/>
    </row>
    <row r="5089" spans="13:15" x14ac:dyDescent="0.25">
      <c r="M5089" s="112"/>
      <c r="N5089" s="128"/>
      <c r="O5089" s="129"/>
    </row>
    <row r="5090" spans="13:15" x14ac:dyDescent="0.25">
      <c r="M5090" s="112"/>
      <c r="N5090" s="128"/>
      <c r="O5090" s="129"/>
    </row>
    <row r="5091" spans="13:15" x14ac:dyDescent="0.25">
      <c r="M5091" s="112"/>
      <c r="N5091" s="128"/>
      <c r="O5091" s="129"/>
    </row>
    <row r="5092" spans="13:15" x14ac:dyDescent="0.25">
      <c r="M5092" s="112"/>
      <c r="N5092" s="128"/>
      <c r="O5092" s="129"/>
    </row>
    <row r="5093" spans="13:15" x14ac:dyDescent="0.25">
      <c r="M5093" s="112"/>
      <c r="N5093" s="128"/>
      <c r="O5093" s="129"/>
    </row>
    <row r="5094" spans="13:15" x14ac:dyDescent="0.25">
      <c r="M5094" s="112"/>
      <c r="N5094" s="128"/>
      <c r="O5094" s="129"/>
    </row>
    <row r="5095" spans="13:15" x14ac:dyDescent="0.25">
      <c r="M5095" s="112"/>
      <c r="N5095" s="128"/>
      <c r="O5095" s="129"/>
    </row>
    <row r="5096" spans="13:15" x14ac:dyDescent="0.25">
      <c r="M5096" s="112"/>
      <c r="N5096" s="128"/>
      <c r="O5096" s="129"/>
    </row>
    <row r="5097" spans="13:15" x14ac:dyDescent="0.25">
      <c r="M5097" s="112"/>
      <c r="N5097" s="128"/>
      <c r="O5097" s="129"/>
    </row>
    <row r="5098" spans="13:15" x14ac:dyDescent="0.25">
      <c r="M5098" s="112"/>
      <c r="N5098" s="128"/>
      <c r="O5098" s="129"/>
    </row>
    <row r="5099" spans="13:15" x14ac:dyDescent="0.25">
      <c r="M5099" s="112"/>
      <c r="N5099" s="128"/>
      <c r="O5099" s="129"/>
    </row>
    <row r="5100" spans="13:15" x14ac:dyDescent="0.25">
      <c r="M5100" s="112"/>
      <c r="N5100" s="128"/>
      <c r="O5100" s="129"/>
    </row>
    <row r="5101" spans="13:15" x14ac:dyDescent="0.25">
      <c r="M5101" s="112"/>
      <c r="N5101" s="128"/>
      <c r="O5101" s="129"/>
    </row>
    <row r="5102" spans="13:15" x14ac:dyDescent="0.25">
      <c r="M5102" s="112"/>
      <c r="N5102" s="128"/>
      <c r="O5102" s="129"/>
    </row>
    <row r="5103" spans="13:15" x14ac:dyDescent="0.25">
      <c r="M5103" s="112"/>
      <c r="N5103" s="128"/>
      <c r="O5103" s="129"/>
    </row>
    <row r="5104" spans="13:15" x14ac:dyDescent="0.25">
      <c r="M5104" s="112"/>
      <c r="N5104" s="128"/>
      <c r="O5104" s="129"/>
    </row>
    <row r="5105" spans="13:15" x14ac:dyDescent="0.25">
      <c r="M5105" s="112"/>
      <c r="N5105" s="128"/>
      <c r="O5105" s="129"/>
    </row>
    <row r="5106" spans="13:15" x14ac:dyDescent="0.25">
      <c r="M5106" s="112"/>
      <c r="N5106" s="128"/>
      <c r="O5106" s="129"/>
    </row>
    <row r="5107" spans="13:15" x14ac:dyDescent="0.25">
      <c r="M5107" s="112"/>
      <c r="N5107" s="128"/>
      <c r="O5107" s="129"/>
    </row>
    <row r="5108" spans="13:15" x14ac:dyDescent="0.25">
      <c r="M5108" s="112"/>
      <c r="N5108" s="128"/>
      <c r="O5108" s="129"/>
    </row>
    <row r="5109" spans="13:15" x14ac:dyDescent="0.25">
      <c r="M5109" s="112"/>
      <c r="N5109" s="128"/>
      <c r="O5109" s="129"/>
    </row>
    <row r="5110" spans="13:15" x14ac:dyDescent="0.25">
      <c r="M5110" s="112"/>
      <c r="N5110" s="128"/>
      <c r="O5110" s="129"/>
    </row>
    <row r="5111" spans="13:15" x14ac:dyDescent="0.25">
      <c r="M5111" s="112"/>
      <c r="N5111" s="128"/>
      <c r="O5111" s="129"/>
    </row>
    <row r="5112" spans="13:15" x14ac:dyDescent="0.25">
      <c r="M5112" s="112"/>
      <c r="N5112" s="128"/>
      <c r="O5112" s="129"/>
    </row>
    <row r="5113" spans="13:15" x14ac:dyDescent="0.25">
      <c r="M5113" s="112"/>
      <c r="N5113" s="128"/>
      <c r="O5113" s="129"/>
    </row>
    <row r="5114" spans="13:15" x14ac:dyDescent="0.25">
      <c r="M5114" s="112"/>
      <c r="N5114" s="128"/>
      <c r="O5114" s="129"/>
    </row>
    <row r="5115" spans="13:15" x14ac:dyDescent="0.25">
      <c r="M5115" s="112"/>
      <c r="N5115" s="128"/>
      <c r="O5115" s="129"/>
    </row>
    <row r="5116" spans="13:15" x14ac:dyDescent="0.25">
      <c r="M5116" s="112"/>
      <c r="N5116" s="128"/>
      <c r="O5116" s="129"/>
    </row>
    <row r="5117" spans="13:15" x14ac:dyDescent="0.25">
      <c r="M5117" s="112"/>
      <c r="N5117" s="128"/>
      <c r="O5117" s="129"/>
    </row>
    <row r="5118" spans="13:15" x14ac:dyDescent="0.25">
      <c r="M5118" s="112"/>
      <c r="N5118" s="128"/>
      <c r="O5118" s="129"/>
    </row>
    <row r="5119" spans="13:15" x14ac:dyDescent="0.25">
      <c r="M5119" s="112"/>
      <c r="N5119" s="128"/>
      <c r="O5119" s="129"/>
    </row>
    <row r="5120" spans="13:15" x14ac:dyDescent="0.25">
      <c r="M5120" s="112"/>
      <c r="N5120" s="128"/>
      <c r="O5120" s="129"/>
    </row>
    <row r="5121" spans="13:15" x14ac:dyDescent="0.25">
      <c r="M5121" s="112"/>
      <c r="N5121" s="128"/>
      <c r="O5121" s="129"/>
    </row>
    <row r="5122" spans="13:15" x14ac:dyDescent="0.25">
      <c r="M5122" s="112"/>
      <c r="N5122" s="128"/>
      <c r="O5122" s="129"/>
    </row>
    <row r="5123" spans="13:15" x14ac:dyDescent="0.25">
      <c r="M5123" s="112"/>
      <c r="N5123" s="128"/>
      <c r="O5123" s="129"/>
    </row>
    <row r="5124" spans="13:15" x14ac:dyDescent="0.25">
      <c r="M5124" s="112"/>
      <c r="N5124" s="128"/>
      <c r="O5124" s="129"/>
    </row>
    <row r="5125" spans="13:15" x14ac:dyDescent="0.25">
      <c r="M5125" s="112"/>
      <c r="N5125" s="128"/>
      <c r="O5125" s="129"/>
    </row>
    <row r="5126" spans="13:15" x14ac:dyDescent="0.25">
      <c r="M5126" s="112"/>
      <c r="N5126" s="128"/>
      <c r="O5126" s="129"/>
    </row>
    <row r="5127" spans="13:15" x14ac:dyDescent="0.25">
      <c r="M5127" s="112"/>
      <c r="N5127" s="128"/>
      <c r="O5127" s="129"/>
    </row>
    <row r="5128" spans="13:15" x14ac:dyDescent="0.25">
      <c r="M5128" s="112"/>
      <c r="N5128" s="128"/>
      <c r="O5128" s="129"/>
    </row>
    <row r="5129" spans="13:15" x14ac:dyDescent="0.25">
      <c r="M5129" s="112"/>
      <c r="N5129" s="128"/>
      <c r="O5129" s="129"/>
    </row>
    <row r="5130" spans="13:15" x14ac:dyDescent="0.25">
      <c r="M5130" s="112"/>
      <c r="N5130" s="128"/>
      <c r="O5130" s="129"/>
    </row>
    <row r="5131" spans="13:15" x14ac:dyDescent="0.25">
      <c r="M5131" s="112"/>
      <c r="N5131" s="128"/>
      <c r="O5131" s="129"/>
    </row>
    <row r="5132" spans="13:15" x14ac:dyDescent="0.25">
      <c r="M5132" s="112"/>
      <c r="N5132" s="128"/>
      <c r="O5132" s="129"/>
    </row>
    <row r="5133" spans="13:15" x14ac:dyDescent="0.25">
      <c r="M5133" s="112"/>
      <c r="N5133" s="128"/>
      <c r="O5133" s="129"/>
    </row>
    <row r="5134" spans="13:15" x14ac:dyDescent="0.25">
      <c r="M5134" s="112"/>
      <c r="N5134" s="128"/>
      <c r="O5134" s="129"/>
    </row>
    <row r="5135" spans="13:15" x14ac:dyDescent="0.25">
      <c r="M5135" s="112"/>
      <c r="N5135" s="128"/>
      <c r="O5135" s="129"/>
    </row>
    <row r="5136" spans="13:15" x14ac:dyDescent="0.25">
      <c r="M5136" s="112"/>
      <c r="N5136" s="128"/>
      <c r="O5136" s="129"/>
    </row>
    <row r="5137" spans="13:15" x14ac:dyDescent="0.25">
      <c r="M5137" s="112"/>
      <c r="N5137" s="128"/>
      <c r="O5137" s="129"/>
    </row>
    <row r="5138" spans="13:15" x14ac:dyDescent="0.25">
      <c r="M5138" s="112"/>
      <c r="N5138" s="128"/>
      <c r="O5138" s="129"/>
    </row>
    <row r="5139" spans="13:15" x14ac:dyDescent="0.25">
      <c r="M5139" s="112"/>
      <c r="N5139" s="128"/>
      <c r="O5139" s="129"/>
    </row>
    <row r="5140" spans="13:15" x14ac:dyDescent="0.25">
      <c r="M5140" s="112"/>
      <c r="N5140" s="128"/>
      <c r="O5140" s="129"/>
    </row>
    <row r="5141" spans="13:15" x14ac:dyDescent="0.25">
      <c r="M5141" s="112"/>
      <c r="N5141" s="128"/>
      <c r="O5141" s="129"/>
    </row>
    <row r="5142" spans="13:15" x14ac:dyDescent="0.25">
      <c r="M5142" s="112"/>
      <c r="N5142" s="128"/>
      <c r="O5142" s="129"/>
    </row>
    <row r="5143" spans="13:15" x14ac:dyDescent="0.25">
      <c r="M5143" s="112"/>
      <c r="N5143" s="128"/>
      <c r="O5143" s="129"/>
    </row>
    <row r="5144" spans="13:15" x14ac:dyDescent="0.25">
      <c r="M5144" s="112"/>
      <c r="N5144" s="128"/>
      <c r="O5144" s="129"/>
    </row>
    <row r="5145" spans="13:15" x14ac:dyDescent="0.25">
      <c r="M5145" s="112"/>
      <c r="N5145" s="128"/>
      <c r="O5145" s="129"/>
    </row>
    <row r="5146" spans="13:15" x14ac:dyDescent="0.25">
      <c r="M5146" s="112"/>
      <c r="N5146" s="128"/>
      <c r="O5146" s="129"/>
    </row>
    <row r="5147" spans="13:15" x14ac:dyDescent="0.25">
      <c r="M5147" s="112"/>
      <c r="N5147" s="128"/>
      <c r="O5147" s="129"/>
    </row>
    <row r="5148" spans="13:15" x14ac:dyDescent="0.25">
      <c r="M5148" s="112"/>
      <c r="N5148" s="128"/>
      <c r="O5148" s="129"/>
    </row>
    <row r="5149" spans="13:15" x14ac:dyDescent="0.25">
      <c r="M5149" s="112"/>
      <c r="N5149" s="128"/>
      <c r="O5149" s="129"/>
    </row>
    <row r="5150" spans="13:15" x14ac:dyDescent="0.25">
      <c r="M5150" s="112"/>
      <c r="N5150" s="128"/>
      <c r="O5150" s="129"/>
    </row>
    <row r="5151" spans="13:15" x14ac:dyDescent="0.25">
      <c r="M5151" s="112"/>
      <c r="N5151" s="128"/>
      <c r="O5151" s="129"/>
    </row>
    <row r="5152" spans="13:15" x14ac:dyDescent="0.25">
      <c r="M5152" s="112"/>
      <c r="N5152" s="128"/>
      <c r="O5152" s="129"/>
    </row>
    <row r="5153" spans="13:15" x14ac:dyDescent="0.25">
      <c r="M5153" s="112"/>
      <c r="N5153" s="128"/>
      <c r="O5153" s="129"/>
    </row>
    <row r="5154" spans="13:15" x14ac:dyDescent="0.25">
      <c r="M5154" s="112"/>
      <c r="N5154" s="128"/>
      <c r="O5154" s="129"/>
    </row>
    <row r="5155" spans="13:15" x14ac:dyDescent="0.25">
      <c r="M5155" s="112"/>
      <c r="N5155" s="128"/>
      <c r="O5155" s="129"/>
    </row>
    <row r="5156" spans="13:15" x14ac:dyDescent="0.25">
      <c r="M5156" s="112"/>
      <c r="N5156" s="128"/>
      <c r="O5156" s="129"/>
    </row>
    <row r="5157" spans="13:15" x14ac:dyDescent="0.25">
      <c r="M5157" s="112"/>
      <c r="N5157" s="128"/>
      <c r="O5157" s="129"/>
    </row>
    <row r="5158" spans="13:15" x14ac:dyDescent="0.25">
      <c r="M5158" s="112"/>
      <c r="N5158" s="128"/>
      <c r="O5158" s="129"/>
    </row>
    <row r="5159" spans="13:15" x14ac:dyDescent="0.25">
      <c r="M5159" s="112"/>
      <c r="N5159" s="128"/>
      <c r="O5159" s="129"/>
    </row>
    <row r="5160" spans="13:15" x14ac:dyDescent="0.25">
      <c r="M5160" s="112"/>
      <c r="N5160" s="128"/>
      <c r="O5160" s="129"/>
    </row>
    <row r="5161" spans="13:15" x14ac:dyDescent="0.25">
      <c r="M5161" s="112"/>
      <c r="N5161" s="128"/>
      <c r="O5161" s="129"/>
    </row>
    <row r="5162" spans="13:15" x14ac:dyDescent="0.25">
      <c r="M5162" s="112"/>
      <c r="N5162" s="128"/>
      <c r="O5162" s="129"/>
    </row>
    <row r="5163" spans="13:15" x14ac:dyDescent="0.25">
      <c r="M5163" s="112"/>
      <c r="N5163" s="128"/>
      <c r="O5163" s="129"/>
    </row>
    <row r="5164" spans="13:15" x14ac:dyDescent="0.25">
      <c r="M5164" s="112"/>
      <c r="N5164" s="128"/>
      <c r="O5164" s="129"/>
    </row>
    <row r="5165" spans="13:15" x14ac:dyDescent="0.25">
      <c r="M5165" s="112"/>
      <c r="N5165" s="128"/>
      <c r="O5165" s="129"/>
    </row>
    <row r="5166" spans="13:15" x14ac:dyDescent="0.25">
      <c r="M5166" s="112"/>
      <c r="N5166" s="128"/>
      <c r="O5166" s="129"/>
    </row>
    <row r="5167" spans="13:15" x14ac:dyDescent="0.25">
      <c r="M5167" s="112"/>
      <c r="N5167" s="128"/>
      <c r="O5167" s="129"/>
    </row>
    <row r="5168" spans="13:15" x14ac:dyDescent="0.25">
      <c r="M5168" s="112"/>
      <c r="N5168" s="128"/>
      <c r="O5168" s="129"/>
    </row>
    <row r="5169" spans="13:15" x14ac:dyDescent="0.25">
      <c r="M5169" s="112"/>
      <c r="N5169" s="128"/>
      <c r="O5169" s="129"/>
    </row>
    <row r="5170" spans="13:15" x14ac:dyDescent="0.25">
      <c r="M5170" s="112"/>
      <c r="N5170" s="128"/>
      <c r="O5170" s="129"/>
    </row>
    <row r="5171" spans="13:15" x14ac:dyDescent="0.25">
      <c r="M5171" s="112"/>
      <c r="N5171" s="128"/>
      <c r="O5171" s="129"/>
    </row>
    <row r="5172" spans="13:15" x14ac:dyDescent="0.25">
      <c r="M5172" s="112"/>
      <c r="N5172" s="128"/>
      <c r="O5172" s="129"/>
    </row>
    <row r="5173" spans="13:15" x14ac:dyDescent="0.25">
      <c r="M5173" s="112"/>
      <c r="N5173" s="128"/>
      <c r="O5173" s="129"/>
    </row>
    <row r="5174" spans="13:15" x14ac:dyDescent="0.25">
      <c r="M5174" s="112"/>
      <c r="N5174" s="128"/>
      <c r="O5174" s="129"/>
    </row>
    <row r="5175" spans="13:15" x14ac:dyDescent="0.25">
      <c r="M5175" s="112"/>
      <c r="N5175" s="128"/>
      <c r="O5175" s="129"/>
    </row>
    <row r="5176" spans="13:15" x14ac:dyDescent="0.25">
      <c r="M5176" s="112"/>
      <c r="N5176" s="128"/>
      <c r="O5176" s="129"/>
    </row>
    <row r="5177" spans="13:15" x14ac:dyDescent="0.25">
      <c r="M5177" s="112"/>
      <c r="N5177" s="128"/>
      <c r="O5177" s="129"/>
    </row>
    <row r="5178" spans="13:15" x14ac:dyDescent="0.25">
      <c r="M5178" s="112"/>
      <c r="N5178" s="128"/>
      <c r="O5178" s="129"/>
    </row>
    <row r="5179" spans="13:15" x14ac:dyDescent="0.25">
      <c r="M5179" s="112"/>
      <c r="N5179" s="128"/>
      <c r="O5179" s="129"/>
    </row>
    <row r="5180" spans="13:15" x14ac:dyDescent="0.25">
      <c r="M5180" s="112"/>
      <c r="N5180" s="128"/>
      <c r="O5180" s="129"/>
    </row>
    <row r="5181" spans="13:15" x14ac:dyDescent="0.25">
      <c r="M5181" s="112"/>
      <c r="N5181" s="128"/>
      <c r="O5181" s="129"/>
    </row>
    <row r="5182" spans="13:15" x14ac:dyDescent="0.25">
      <c r="M5182" s="112"/>
      <c r="N5182" s="128"/>
      <c r="O5182" s="129"/>
    </row>
    <row r="5183" spans="13:15" x14ac:dyDescent="0.25">
      <c r="M5183" s="112"/>
      <c r="N5183" s="128"/>
      <c r="O5183" s="129"/>
    </row>
    <row r="5184" spans="13:15" x14ac:dyDescent="0.25">
      <c r="M5184" s="112"/>
      <c r="N5184" s="128"/>
      <c r="O5184" s="129"/>
    </row>
    <row r="5185" spans="13:15" x14ac:dyDescent="0.25">
      <c r="M5185" s="112"/>
      <c r="N5185" s="128"/>
      <c r="O5185" s="129"/>
    </row>
    <row r="5186" spans="13:15" x14ac:dyDescent="0.25">
      <c r="M5186" s="112"/>
      <c r="N5186" s="128"/>
      <c r="O5186" s="129"/>
    </row>
    <row r="5187" spans="13:15" x14ac:dyDescent="0.25">
      <c r="M5187" s="112"/>
      <c r="N5187" s="128"/>
      <c r="O5187" s="129"/>
    </row>
    <row r="5188" spans="13:15" x14ac:dyDescent="0.25">
      <c r="M5188" s="112"/>
      <c r="N5188" s="128"/>
      <c r="O5188" s="129"/>
    </row>
    <row r="5189" spans="13:15" x14ac:dyDescent="0.25">
      <c r="M5189" s="112"/>
      <c r="N5189" s="128"/>
      <c r="O5189" s="129"/>
    </row>
    <row r="5190" spans="13:15" x14ac:dyDescent="0.25">
      <c r="M5190" s="112"/>
      <c r="N5190" s="128"/>
      <c r="O5190" s="129"/>
    </row>
    <row r="5191" spans="13:15" x14ac:dyDescent="0.25">
      <c r="M5191" s="112"/>
      <c r="N5191" s="128"/>
      <c r="O5191" s="129"/>
    </row>
    <row r="5192" spans="13:15" x14ac:dyDescent="0.25">
      <c r="M5192" s="112"/>
      <c r="N5192" s="128"/>
      <c r="O5192" s="129"/>
    </row>
    <row r="5193" spans="13:15" x14ac:dyDescent="0.25">
      <c r="M5193" s="112"/>
      <c r="N5193" s="128"/>
      <c r="O5193" s="129"/>
    </row>
    <row r="5194" spans="13:15" x14ac:dyDescent="0.25">
      <c r="M5194" s="112"/>
      <c r="N5194" s="128"/>
      <c r="O5194" s="129"/>
    </row>
    <row r="5195" spans="13:15" x14ac:dyDescent="0.25">
      <c r="M5195" s="112"/>
      <c r="N5195" s="128"/>
      <c r="O5195" s="129"/>
    </row>
    <row r="5196" spans="13:15" x14ac:dyDescent="0.25">
      <c r="M5196" s="112"/>
      <c r="N5196" s="128"/>
      <c r="O5196" s="129"/>
    </row>
    <row r="5197" spans="13:15" x14ac:dyDescent="0.25">
      <c r="M5197" s="112"/>
      <c r="N5197" s="128"/>
      <c r="O5197" s="129"/>
    </row>
    <row r="5198" spans="13:15" x14ac:dyDescent="0.25">
      <c r="M5198" s="112"/>
      <c r="N5198" s="128"/>
      <c r="O5198" s="129"/>
    </row>
    <row r="5199" spans="13:15" x14ac:dyDescent="0.25">
      <c r="M5199" s="112"/>
      <c r="N5199" s="128"/>
      <c r="O5199" s="129"/>
    </row>
    <row r="5200" spans="13:15" x14ac:dyDescent="0.25">
      <c r="M5200" s="112"/>
      <c r="N5200" s="128"/>
      <c r="O5200" s="129"/>
    </row>
    <row r="5201" spans="13:15" x14ac:dyDescent="0.25">
      <c r="M5201" s="112"/>
      <c r="N5201" s="128"/>
      <c r="O5201" s="129"/>
    </row>
    <row r="5202" spans="13:15" x14ac:dyDescent="0.25">
      <c r="M5202" s="112"/>
      <c r="N5202" s="128"/>
      <c r="O5202" s="129"/>
    </row>
    <row r="5203" spans="13:15" x14ac:dyDescent="0.25">
      <c r="M5203" s="112"/>
      <c r="N5203" s="128"/>
      <c r="O5203" s="129"/>
    </row>
    <row r="5204" spans="13:15" x14ac:dyDescent="0.25">
      <c r="M5204" s="112"/>
      <c r="N5204" s="128"/>
      <c r="O5204" s="129"/>
    </row>
    <row r="5205" spans="13:15" x14ac:dyDescent="0.25">
      <c r="M5205" s="112"/>
      <c r="N5205" s="128"/>
      <c r="O5205" s="129"/>
    </row>
    <row r="5206" spans="13:15" x14ac:dyDescent="0.25">
      <c r="M5206" s="112"/>
      <c r="N5206" s="128"/>
      <c r="O5206" s="129"/>
    </row>
    <row r="5207" spans="13:15" x14ac:dyDescent="0.25">
      <c r="M5207" s="112"/>
      <c r="N5207" s="128"/>
      <c r="O5207" s="129"/>
    </row>
    <row r="5208" spans="13:15" x14ac:dyDescent="0.25">
      <c r="M5208" s="112"/>
      <c r="N5208" s="128"/>
      <c r="O5208" s="129"/>
    </row>
    <row r="5209" spans="13:15" x14ac:dyDescent="0.25">
      <c r="M5209" s="112"/>
      <c r="N5209" s="128"/>
      <c r="O5209" s="129"/>
    </row>
    <row r="5210" spans="13:15" x14ac:dyDescent="0.25">
      <c r="M5210" s="112"/>
      <c r="N5210" s="128"/>
      <c r="O5210" s="129"/>
    </row>
    <row r="5211" spans="13:15" x14ac:dyDescent="0.25">
      <c r="M5211" s="112"/>
      <c r="N5211" s="128"/>
      <c r="O5211" s="129"/>
    </row>
    <row r="5212" spans="13:15" x14ac:dyDescent="0.25">
      <c r="M5212" s="112"/>
      <c r="N5212" s="128"/>
      <c r="O5212" s="129"/>
    </row>
    <row r="5213" spans="13:15" x14ac:dyDescent="0.25">
      <c r="M5213" s="112"/>
      <c r="N5213" s="128"/>
      <c r="O5213" s="129"/>
    </row>
    <row r="5214" spans="13:15" x14ac:dyDescent="0.25">
      <c r="M5214" s="112"/>
      <c r="N5214" s="128"/>
      <c r="O5214" s="129"/>
    </row>
    <row r="5215" spans="13:15" x14ac:dyDescent="0.25">
      <c r="M5215" s="112"/>
      <c r="N5215" s="128"/>
      <c r="O5215" s="129"/>
    </row>
    <row r="5216" spans="13:15" x14ac:dyDescent="0.25">
      <c r="M5216" s="112"/>
      <c r="N5216" s="128"/>
      <c r="O5216" s="129"/>
    </row>
    <row r="5217" spans="13:15" x14ac:dyDescent="0.25">
      <c r="M5217" s="112"/>
      <c r="N5217" s="128"/>
      <c r="O5217" s="129"/>
    </row>
    <row r="5218" spans="13:15" x14ac:dyDescent="0.25">
      <c r="M5218" s="112"/>
      <c r="N5218" s="128"/>
      <c r="O5218" s="129"/>
    </row>
    <row r="5219" spans="13:15" x14ac:dyDescent="0.25">
      <c r="M5219" s="112"/>
      <c r="N5219" s="128"/>
      <c r="O5219" s="129"/>
    </row>
    <row r="5220" spans="13:15" x14ac:dyDescent="0.25">
      <c r="M5220" s="112"/>
      <c r="N5220" s="128"/>
      <c r="O5220" s="129"/>
    </row>
    <row r="5221" spans="13:15" x14ac:dyDescent="0.25">
      <c r="M5221" s="112"/>
      <c r="N5221" s="128"/>
      <c r="O5221" s="129"/>
    </row>
    <row r="5222" spans="13:15" x14ac:dyDescent="0.25">
      <c r="M5222" s="112"/>
      <c r="N5222" s="128"/>
      <c r="O5222" s="129"/>
    </row>
    <row r="5223" spans="13:15" x14ac:dyDescent="0.25">
      <c r="M5223" s="112"/>
      <c r="N5223" s="128"/>
      <c r="O5223" s="129"/>
    </row>
    <row r="5224" spans="13:15" x14ac:dyDescent="0.25">
      <c r="M5224" s="112"/>
      <c r="N5224" s="128"/>
      <c r="O5224" s="129"/>
    </row>
    <row r="5225" spans="13:15" x14ac:dyDescent="0.25">
      <c r="M5225" s="112"/>
      <c r="N5225" s="128"/>
      <c r="O5225" s="129"/>
    </row>
    <row r="5226" spans="13:15" x14ac:dyDescent="0.25">
      <c r="M5226" s="112"/>
      <c r="N5226" s="128"/>
      <c r="O5226" s="129"/>
    </row>
    <row r="5227" spans="13:15" x14ac:dyDescent="0.25">
      <c r="M5227" s="112"/>
      <c r="N5227" s="128"/>
      <c r="O5227" s="129"/>
    </row>
    <row r="5228" spans="13:15" x14ac:dyDescent="0.25">
      <c r="M5228" s="112"/>
      <c r="N5228" s="128"/>
      <c r="O5228" s="129"/>
    </row>
    <row r="5229" spans="13:15" x14ac:dyDescent="0.25">
      <c r="M5229" s="112"/>
      <c r="N5229" s="128"/>
      <c r="O5229" s="129"/>
    </row>
    <row r="5230" spans="13:15" x14ac:dyDescent="0.25">
      <c r="M5230" s="112"/>
      <c r="N5230" s="128"/>
      <c r="O5230" s="129"/>
    </row>
    <row r="5231" spans="13:15" x14ac:dyDescent="0.25">
      <c r="M5231" s="112"/>
      <c r="N5231" s="128"/>
      <c r="O5231" s="129"/>
    </row>
    <row r="5232" spans="13:15" x14ac:dyDescent="0.25">
      <c r="M5232" s="112"/>
      <c r="N5232" s="128"/>
      <c r="O5232" s="129"/>
    </row>
    <row r="5233" spans="13:15" x14ac:dyDescent="0.25">
      <c r="M5233" s="112"/>
      <c r="N5233" s="128"/>
      <c r="O5233" s="129"/>
    </row>
    <row r="5234" spans="13:15" x14ac:dyDescent="0.25">
      <c r="M5234" s="112"/>
      <c r="N5234" s="128"/>
      <c r="O5234" s="129"/>
    </row>
    <row r="5235" spans="13:15" x14ac:dyDescent="0.25">
      <c r="M5235" s="112"/>
      <c r="N5235" s="128"/>
      <c r="O5235" s="129"/>
    </row>
    <row r="5236" spans="13:15" x14ac:dyDescent="0.25">
      <c r="M5236" s="112"/>
      <c r="N5236" s="128"/>
      <c r="O5236" s="129"/>
    </row>
    <row r="5237" spans="13:15" x14ac:dyDescent="0.25">
      <c r="M5237" s="112"/>
      <c r="N5237" s="128"/>
      <c r="O5237" s="129"/>
    </row>
    <row r="5238" spans="13:15" x14ac:dyDescent="0.25">
      <c r="M5238" s="112"/>
      <c r="N5238" s="128"/>
      <c r="O5238" s="129"/>
    </row>
    <row r="5239" spans="13:15" x14ac:dyDescent="0.25">
      <c r="M5239" s="112"/>
      <c r="N5239" s="128"/>
      <c r="O5239" s="129"/>
    </row>
    <row r="5240" spans="13:15" x14ac:dyDescent="0.25">
      <c r="M5240" s="112"/>
      <c r="N5240" s="128"/>
      <c r="O5240" s="129"/>
    </row>
    <row r="5241" spans="13:15" x14ac:dyDescent="0.25">
      <c r="M5241" s="112"/>
      <c r="N5241" s="128"/>
      <c r="O5241" s="129"/>
    </row>
    <row r="5242" spans="13:15" x14ac:dyDescent="0.25">
      <c r="M5242" s="112"/>
      <c r="N5242" s="128"/>
      <c r="O5242" s="129"/>
    </row>
    <row r="5243" spans="13:15" x14ac:dyDescent="0.25">
      <c r="M5243" s="112"/>
      <c r="N5243" s="128"/>
      <c r="O5243" s="129"/>
    </row>
    <row r="5244" spans="13:15" x14ac:dyDescent="0.25">
      <c r="M5244" s="112"/>
      <c r="N5244" s="128"/>
      <c r="O5244" s="129"/>
    </row>
    <row r="5245" spans="13:15" x14ac:dyDescent="0.25">
      <c r="M5245" s="112"/>
      <c r="N5245" s="128"/>
      <c r="O5245" s="129"/>
    </row>
    <row r="5246" spans="13:15" x14ac:dyDescent="0.25">
      <c r="M5246" s="112"/>
      <c r="N5246" s="128"/>
      <c r="O5246" s="129"/>
    </row>
    <row r="5247" spans="13:15" x14ac:dyDescent="0.25">
      <c r="M5247" s="112"/>
      <c r="N5247" s="128"/>
      <c r="O5247" s="129"/>
    </row>
    <row r="5248" spans="13:15" x14ac:dyDescent="0.25">
      <c r="M5248" s="112"/>
      <c r="N5248" s="128"/>
      <c r="O5248" s="129"/>
    </row>
    <row r="5249" spans="13:15" x14ac:dyDescent="0.25">
      <c r="M5249" s="112"/>
      <c r="N5249" s="128"/>
      <c r="O5249" s="129"/>
    </row>
    <row r="5250" spans="13:15" x14ac:dyDescent="0.25">
      <c r="M5250" s="112"/>
      <c r="N5250" s="128"/>
      <c r="O5250" s="129"/>
    </row>
    <row r="5251" spans="13:15" x14ac:dyDescent="0.25">
      <c r="M5251" s="112"/>
      <c r="N5251" s="128"/>
      <c r="O5251" s="129"/>
    </row>
    <row r="5252" spans="13:15" x14ac:dyDescent="0.25">
      <c r="M5252" s="112"/>
      <c r="N5252" s="128"/>
      <c r="O5252" s="129"/>
    </row>
    <row r="5253" spans="13:15" x14ac:dyDescent="0.25">
      <c r="M5253" s="112"/>
      <c r="N5253" s="128"/>
      <c r="O5253" s="129"/>
    </row>
    <row r="5254" spans="13:15" x14ac:dyDescent="0.25">
      <c r="M5254" s="112"/>
      <c r="N5254" s="128"/>
      <c r="O5254" s="129"/>
    </row>
    <row r="5255" spans="13:15" x14ac:dyDescent="0.25">
      <c r="M5255" s="112"/>
      <c r="N5255" s="128"/>
      <c r="O5255" s="129"/>
    </row>
    <row r="5256" spans="13:15" x14ac:dyDescent="0.25">
      <c r="M5256" s="112"/>
      <c r="N5256" s="128"/>
      <c r="O5256" s="129"/>
    </row>
    <row r="5257" spans="13:15" x14ac:dyDescent="0.25">
      <c r="M5257" s="112"/>
      <c r="N5257" s="128"/>
      <c r="O5257" s="129"/>
    </row>
    <row r="5258" spans="13:15" x14ac:dyDescent="0.25">
      <c r="M5258" s="112"/>
      <c r="N5258" s="128"/>
      <c r="O5258" s="129"/>
    </row>
    <row r="5259" spans="13:15" x14ac:dyDescent="0.25">
      <c r="M5259" s="112"/>
      <c r="N5259" s="128"/>
      <c r="O5259" s="129"/>
    </row>
    <row r="5260" spans="13:15" x14ac:dyDescent="0.25">
      <c r="M5260" s="112"/>
      <c r="N5260" s="128"/>
      <c r="O5260" s="129"/>
    </row>
    <row r="5261" spans="13:15" x14ac:dyDescent="0.25">
      <c r="M5261" s="112"/>
      <c r="N5261" s="128"/>
      <c r="O5261" s="129"/>
    </row>
    <row r="5262" spans="13:15" x14ac:dyDescent="0.25">
      <c r="M5262" s="112"/>
      <c r="N5262" s="128"/>
      <c r="O5262" s="129"/>
    </row>
    <row r="5263" spans="13:15" x14ac:dyDescent="0.25">
      <c r="M5263" s="112"/>
      <c r="N5263" s="128"/>
      <c r="O5263" s="129"/>
    </row>
    <row r="5264" spans="13:15" x14ac:dyDescent="0.25">
      <c r="M5264" s="112"/>
      <c r="N5264" s="128"/>
      <c r="O5264" s="129"/>
    </row>
    <row r="5265" spans="13:15" x14ac:dyDescent="0.25">
      <c r="M5265" s="112"/>
      <c r="N5265" s="128"/>
      <c r="O5265" s="129"/>
    </row>
    <row r="5266" spans="13:15" x14ac:dyDescent="0.25">
      <c r="M5266" s="112"/>
      <c r="N5266" s="128"/>
      <c r="O5266" s="129"/>
    </row>
    <row r="5267" spans="13:15" x14ac:dyDescent="0.25">
      <c r="M5267" s="112"/>
      <c r="N5267" s="128"/>
      <c r="O5267" s="129"/>
    </row>
    <row r="5268" spans="13:15" x14ac:dyDescent="0.25">
      <c r="M5268" s="112"/>
      <c r="N5268" s="128"/>
      <c r="O5268" s="129"/>
    </row>
    <row r="5269" spans="13:15" x14ac:dyDescent="0.25">
      <c r="M5269" s="112"/>
      <c r="N5269" s="128"/>
      <c r="O5269" s="129"/>
    </row>
    <row r="5270" spans="13:15" x14ac:dyDescent="0.25">
      <c r="M5270" s="112"/>
      <c r="N5270" s="128"/>
      <c r="O5270" s="129"/>
    </row>
    <row r="5271" spans="13:15" x14ac:dyDescent="0.25">
      <c r="M5271" s="112"/>
      <c r="N5271" s="128"/>
      <c r="O5271" s="129"/>
    </row>
    <row r="5272" spans="13:15" x14ac:dyDescent="0.25">
      <c r="M5272" s="112"/>
      <c r="N5272" s="128"/>
      <c r="O5272" s="129"/>
    </row>
    <row r="5273" spans="13:15" x14ac:dyDescent="0.25">
      <c r="M5273" s="112"/>
      <c r="N5273" s="128"/>
      <c r="O5273" s="129"/>
    </row>
    <row r="5274" spans="13:15" x14ac:dyDescent="0.25">
      <c r="M5274" s="112"/>
      <c r="N5274" s="128"/>
      <c r="O5274" s="129"/>
    </row>
    <row r="5275" spans="13:15" x14ac:dyDescent="0.25">
      <c r="M5275" s="112"/>
      <c r="N5275" s="128"/>
      <c r="O5275" s="129"/>
    </row>
    <row r="5276" spans="13:15" x14ac:dyDescent="0.25">
      <c r="M5276" s="112"/>
      <c r="N5276" s="128"/>
      <c r="O5276" s="129"/>
    </row>
    <row r="5277" spans="13:15" x14ac:dyDescent="0.25">
      <c r="M5277" s="112"/>
      <c r="N5277" s="128"/>
      <c r="O5277" s="129"/>
    </row>
    <row r="5278" spans="13:15" x14ac:dyDescent="0.25">
      <c r="M5278" s="112"/>
      <c r="N5278" s="128"/>
      <c r="O5278" s="129"/>
    </row>
    <row r="5279" spans="13:15" x14ac:dyDescent="0.25">
      <c r="M5279" s="112"/>
      <c r="N5279" s="128"/>
      <c r="O5279" s="129"/>
    </row>
    <row r="5280" spans="13:15" x14ac:dyDescent="0.25">
      <c r="M5280" s="112"/>
      <c r="N5280" s="128"/>
      <c r="O5280" s="129"/>
    </row>
    <row r="5281" spans="13:15" x14ac:dyDescent="0.25">
      <c r="M5281" s="112"/>
      <c r="N5281" s="128"/>
      <c r="O5281" s="129"/>
    </row>
    <row r="5282" spans="13:15" x14ac:dyDescent="0.25">
      <c r="M5282" s="112"/>
      <c r="N5282" s="128"/>
      <c r="O5282" s="129"/>
    </row>
    <row r="5283" spans="13:15" x14ac:dyDescent="0.25">
      <c r="M5283" s="112"/>
      <c r="N5283" s="128"/>
      <c r="O5283" s="129"/>
    </row>
    <row r="5284" spans="13:15" x14ac:dyDescent="0.25">
      <c r="M5284" s="112"/>
      <c r="N5284" s="128"/>
      <c r="O5284" s="129"/>
    </row>
    <row r="5285" spans="13:15" x14ac:dyDescent="0.25">
      <c r="M5285" s="112"/>
      <c r="N5285" s="128"/>
      <c r="O5285" s="129"/>
    </row>
    <row r="5286" spans="13:15" x14ac:dyDescent="0.25">
      <c r="M5286" s="112"/>
      <c r="N5286" s="128"/>
      <c r="O5286" s="129"/>
    </row>
    <row r="5287" spans="13:15" x14ac:dyDescent="0.25">
      <c r="M5287" s="112"/>
      <c r="N5287" s="128"/>
      <c r="O5287" s="129"/>
    </row>
    <row r="5288" spans="13:15" x14ac:dyDescent="0.25">
      <c r="M5288" s="112"/>
      <c r="N5288" s="128"/>
      <c r="O5288" s="129"/>
    </row>
    <row r="5289" spans="13:15" x14ac:dyDescent="0.25">
      <c r="M5289" s="112"/>
      <c r="N5289" s="128"/>
      <c r="O5289" s="129"/>
    </row>
    <row r="5290" spans="13:15" x14ac:dyDescent="0.25">
      <c r="M5290" s="112"/>
      <c r="N5290" s="128"/>
      <c r="O5290" s="129"/>
    </row>
    <row r="5291" spans="13:15" x14ac:dyDescent="0.25">
      <c r="M5291" s="112"/>
      <c r="N5291" s="128"/>
      <c r="O5291" s="129"/>
    </row>
    <row r="5292" spans="13:15" x14ac:dyDescent="0.25">
      <c r="M5292" s="112"/>
      <c r="N5292" s="128"/>
      <c r="O5292" s="129"/>
    </row>
    <row r="5293" spans="13:15" x14ac:dyDescent="0.25">
      <c r="M5293" s="112"/>
      <c r="N5293" s="128"/>
      <c r="O5293" s="129"/>
    </row>
    <row r="5294" spans="13:15" x14ac:dyDescent="0.25">
      <c r="M5294" s="112"/>
      <c r="N5294" s="128"/>
      <c r="O5294" s="129"/>
    </row>
    <row r="5295" spans="13:15" x14ac:dyDescent="0.25">
      <c r="M5295" s="112"/>
      <c r="N5295" s="128"/>
      <c r="O5295" s="129"/>
    </row>
    <row r="5296" spans="13:15" x14ac:dyDescent="0.25">
      <c r="M5296" s="112"/>
      <c r="N5296" s="128"/>
      <c r="O5296" s="129"/>
    </row>
    <row r="5297" spans="13:15" x14ac:dyDescent="0.25">
      <c r="M5297" s="112"/>
      <c r="N5297" s="128"/>
      <c r="O5297" s="129"/>
    </row>
    <row r="5298" spans="13:15" x14ac:dyDescent="0.25">
      <c r="M5298" s="112"/>
      <c r="N5298" s="128"/>
      <c r="O5298" s="129"/>
    </row>
    <row r="5299" spans="13:15" x14ac:dyDescent="0.25">
      <c r="M5299" s="112"/>
      <c r="N5299" s="128"/>
      <c r="O5299" s="129"/>
    </row>
    <row r="5300" spans="13:15" x14ac:dyDescent="0.25">
      <c r="M5300" s="112"/>
      <c r="N5300" s="128"/>
      <c r="O5300" s="129"/>
    </row>
    <row r="5301" spans="13:15" x14ac:dyDescent="0.25">
      <c r="M5301" s="112"/>
      <c r="N5301" s="128"/>
      <c r="O5301" s="129"/>
    </row>
    <row r="5302" spans="13:15" x14ac:dyDescent="0.25">
      <c r="M5302" s="112"/>
      <c r="N5302" s="128"/>
      <c r="O5302" s="129"/>
    </row>
    <row r="5303" spans="13:15" x14ac:dyDescent="0.25">
      <c r="M5303" s="112"/>
      <c r="N5303" s="128"/>
      <c r="O5303" s="129"/>
    </row>
    <row r="5304" spans="13:15" x14ac:dyDescent="0.25">
      <c r="M5304" s="112"/>
      <c r="N5304" s="128"/>
      <c r="O5304" s="129"/>
    </row>
    <row r="5305" spans="13:15" x14ac:dyDescent="0.25">
      <c r="M5305" s="112"/>
      <c r="N5305" s="128"/>
      <c r="O5305" s="129"/>
    </row>
    <row r="5306" spans="13:15" x14ac:dyDescent="0.25">
      <c r="M5306" s="112"/>
      <c r="N5306" s="128"/>
      <c r="O5306" s="129"/>
    </row>
    <row r="5307" spans="13:15" x14ac:dyDescent="0.25">
      <c r="M5307" s="112"/>
      <c r="N5307" s="128"/>
      <c r="O5307" s="129"/>
    </row>
    <row r="5308" spans="13:15" x14ac:dyDescent="0.25">
      <c r="M5308" s="112"/>
      <c r="N5308" s="128"/>
      <c r="O5308" s="129"/>
    </row>
    <row r="5309" spans="13:15" x14ac:dyDescent="0.25">
      <c r="M5309" s="112"/>
      <c r="N5309" s="128"/>
      <c r="O5309" s="129"/>
    </row>
    <row r="5310" spans="13:15" x14ac:dyDescent="0.25">
      <c r="M5310" s="112"/>
      <c r="N5310" s="128"/>
      <c r="O5310" s="129"/>
    </row>
    <row r="5311" spans="13:15" x14ac:dyDescent="0.25">
      <c r="M5311" s="112"/>
      <c r="N5311" s="128"/>
      <c r="O5311" s="129"/>
    </row>
    <row r="5312" spans="13:15" x14ac:dyDescent="0.25">
      <c r="M5312" s="112"/>
      <c r="N5312" s="128"/>
      <c r="O5312" s="129"/>
    </row>
    <row r="5313" spans="13:15" x14ac:dyDescent="0.25">
      <c r="M5313" s="112"/>
      <c r="N5313" s="128"/>
      <c r="O5313" s="129"/>
    </row>
    <row r="5314" spans="13:15" x14ac:dyDescent="0.25">
      <c r="M5314" s="112"/>
      <c r="N5314" s="128"/>
      <c r="O5314" s="129"/>
    </row>
    <row r="5315" spans="13:15" x14ac:dyDescent="0.25">
      <c r="M5315" s="112"/>
      <c r="N5315" s="128"/>
      <c r="O5315" s="129"/>
    </row>
    <row r="5316" spans="13:15" x14ac:dyDescent="0.25">
      <c r="M5316" s="112"/>
      <c r="N5316" s="128"/>
      <c r="O5316" s="129"/>
    </row>
    <row r="5317" spans="13:15" x14ac:dyDescent="0.25">
      <c r="M5317" s="112"/>
      <c r="N5317" s="128"/>
      <c r="O5317" s="129"/>
    </row>
    <row r="5318" spans="13:15" x14ac:dyDescent="0.25">
      <c r="M5318" s="112"/>
      <c r="N5318" s="128"/>
      <c r="O5318" s="129"/>
    </row>
    <row r="5319" spans="13:15" x14ac:dyDescent="0.25">
      <c r="M5319" s="112"/>
      <c r="N5319" s="128"/>
      <c r="O5319" s="129"/>
    </row>
    <row r="5320" spans="13:15" x14ac:dyDescent="0.25">
      <c r="M5320" s="112"/>
      <c r="N5320" s="128"/>
      <c r="O5320" s="129"/>
    </row>
    <row r="5321" spans="13:15" x14ac:dyDescent="0.25">
      <c r="M5321" s="112"/>
      <c r="N5321" s="128"/>
      <c r="O5321" s="129"/>
    </row>
    <row r="5322" spans="13:15" x14ac:dyDescent="0.25">
      <c r="M5322" s="112"/>
      <c r="N5322" s="128"/>
      <c r="O5322" s="129"/>
    </row>
    <row r="5323" spans="13:15" x14ac:dyDescent="0.25">
      <c r="M5323" s="112"/>
      <c r="N5323" s="128"/>
      <c r="O5323" s="129"/>
    </row>
    <row r="5324" spans="13:15" x14ac:dyDescent="0.25">
      <c r="M5324" s="112"/>
      <c r="N5324" s="128"/>
      <c r="O5324" s="129"/>
    </row>
    <row r="5325" spans="13:15" x14ac:dyDescent="0.25">
      <c r="M5325" s="112"/>
      <c r="N5325" s="128"/>
      <c r="O5325" s="129"/>
    </row>
    <row r="5326" spans="13:15" x14ac:dyDescent="0.25">
      <c r="M5326" s="112"/>
      <c r="N5326" s="128"/>
      <c r="O5326" s="129"/>
    </row>
    <row r="5327" spans="13:15" x14ac:dyDescent="0.25">
      <c r="M5327" s="112"/>
      <c r="N5327" s="128"/>
      <c r="O5327" s="129"/>
    </row>
    <row r="5328" spans="13:15" x14ac:dyDescent="0.25">
      <c r="M5328" s="112"/>
      <c r="N5328" s="128"/>
      <c r="O5328" s="129"/>
    </row>
    <row r="5329" spans="13:15" x14ac:dyDescent="0.25">
      <c r="M5329" s="112"/>
      <c r="N5329" s="128"/>
      <c r="O5329" s="129"/>
    </row>
    <row r="5330" spans="13:15" x14ac:dyDescent="0.25">
      <c r="M5330" s="112"/>
      <c r="N5330" s="128"/>
      <c r="O5330" s="129"/>
    </row>
    <row r="5331" spans="13:15" x14ac:dyDescent="0.25">
      <c r="M5331" s="112"/>
      <c r="N5331" s="128"/>
      <c r="O5331" s="129"/>
    </row>
    <row r="5332" spans="13:15" x14ac:dyDescent="0.25">
      <c r="M5332" s="112"/>
      <c r="N5332" s="128"/>
      <c r="O5332" s="129"/>
    </row>
    <row r="5333" spans="13:15" x14ac:dyDescent="0.25">
      <c r="M5333" s="112"/>
      <c r="N5333" s="128"/>
      <c r="O5333" s="129"/>
    </row>
    <row r="5334" spans="13:15" x14ac:dyDescent="0.25">
      <c r="M5334" s="112"/>
      <c r="N5334" s="128"/>
      <c r="O5334" s="129"/>
    </row>
    <row r="5335" spans="13:15" x14ac:dyDescent="0.25">
      <c r="M5335" s="112"/>
      <c r="N5335" s="128"/>
      <c r="O5335" s="129"/>
    </row>
    <row r="5336" spans="13:15" x14ac:dyDescent="0.25">
      <c r="M5336" s="112"/>
      <c r="N5336" s="128"/>
      <c r="O5336" s="129"/>
    </row>
    <row r="5337" spans="13:15" x14ac:dyDescent="0.25">
      <c r="M5337" s="112"/>
      <c r="N5337" s="128"/>
      <c r="O5337" s="129"/>
    </row>
    <row r="5338" spans="13:15" x14ac:dyDescent="0.25">
      <c r="M5338" s="112"/>
      <c r="N5338" s="128"/>
      <c r="O5338" s="129"/>
    </row>
    <row r="5339" spans="13:15" x14ac:dyDescent="0.25">
      <c r="M5339" s="112"/>
      <c r="N5339" s="128"/>
      <c r="O5339" s="129"/>
    </row>
    <row r="5340" spans="13:15" x14ac:dyDescent="0.25">
      <c r="M5340" s="112"/>
      <c r="N5340" s="128"/>
      <c r="O5340" s="129"/>
    </row>
    <row r="5341" spans="13:15" x14ac:dyDescent="0.25">
      <c r="M5341" s="112"/>
      <c r="N5341" s="128"/>
      <c r="O5341" s="129"/>
    </row>
    <row r="5342" spans="13:15" x14ac:dyDescent="0.25">
      <c r="M5342" s="112"/>
      <c r="N5342" s="128"/>
      <c r="O5342" s="129"/>
    </row>
    <row r="5343" spans="13:15" x14ac:dyDescent="0.25">
      <c r="M5343" s="112"/>
      <c r="N5343" s="128"/>
      <c r="O5343" s="129"/>
    </row>
    <row r="5344" spans="13:15" x14ac:dyDescent="0.25">
      <c r="M5344" s="112"/>
      <c r="N5344" s="128"/>
      <c r="O5344" s="129"/>
    </row>
    <row r="5345" spans="13:15" x14ac:dyDescent="0.25">
      <c r="M5345" s="112"/>
      <c r="N5345" s="128"/>
      <c r="O5345" s="129"/>
    </row>
    <row r="5346" spans="13:15" x14ac:dyDescent="0.25">
      <c r="M5346" s="112"/>
      <c r="N5346" s="128"/>
      <c r="O5346" s="129"/>
    </row>
    <row r="5347" spans="13:15" x14ac:dyDescent="0.25">
      <c r="M5347" s="112"/>
      <c r="N5347" s="128"/>
      <c r="O5347" s="129"/>
    </row>
    <row r="5348" spans="13:15" x14ac:dyDescent="0.25">
      <c r="M5348" s="112"/>
      <c r="N5348" s="128"/>
      <c r="O5348" s="129"/>
    </row>
    <row r="5349" spans="13:15" x14ac:dyDescent="0.25">
      <c r="M5349" s="112"/>
      <c r="N5349" s="128"/>
      <c r="O5349" s="129"/>
    </row>
    <row r="5350" spans="13:15" x14ac:dyDescent="0.25">
      <c r="M5350" s="112"/>
      <c r="N5350" s="128"/>
      <c r="O5350" s="129"/>
    </row>
    <row r="5351" spans="13:15" x14ac:dyDescent="0.25">
      <c r="M5351" s="112"/>
      <c r="N5351" s="128"/>
      <c r="O5351" s="129"/>
    </row>
    <row r="5352" spans="13:15" x14ac:dyDescent="0.25">
      <c r="M5352" s="112"/>
      <c r="N5352" s="128"/>
      <c r="O5352" s="129"/>
    </row>
    <row r="5353" spans="13:15" x14ac:dyDescent="0.25">
      <c r="M5353" s="112"/>
      <c r="N5353" s="128"/>
      <c r="O5353" s="129"/>
    </row>
    <row r="5354" spans="13:15" x14ac:dyDescent="0.25">
      <c r="M5354" s="112"/>
      <c r="N5354" s="128"/>
      <c r="O5354" s="129"/>
    </row>
    <row r="5355" spans="13:15" x14ac:dyDescent="0.25">
      <c r="M5355" s="112"/>
      <c r="N5355" s="128"/>
      <c r="O5355" s="129"/>
    </row>
    <row r="5356" spans="13:15" x14ac:dyDescent="0.25">
      <c r="M5356" s="112"/>
      <c r="N5356" s="128"/>
      <c r="O5356" s="129"/>
    </row>
    <row r="5357" spans="13:15" x14ac:dyDescent="0.25">
      <c r="M5357" s="112"/>
      <c r="N5357" s="128"/>
      <c r="O5357" s="129"/>
    </row>
    <row r="5358" spans="13:15" x14ac:dyDescent="0.25">
      <c r="M5358" s="112"/>
      <c r="N5358" s="128"/>
      <c r="O5358" s="129"/>
    </row>
    <row r="5359" spans="13:15" x14ac:dyDescent="0.25">
      <c r="M5359" s="112"/>
      <c r="N5359" s="128"/>
      <c r="O5359" s="129"/>
    </row>
    <row r="5360" spans="13:15" x14ac:dyDescent="0.25">
      <c r="M5360" s="112"/>
      <c r="N5360" s="128"/>
      <c r="O5360" s="129"/>
    </row>
    <row r="5361" spans="13:15" x14ac:dyDescent="0.25">
      <c r="M5361" s="112"/>
      <c r="N5361" s="128"/>
      <c r="O5361" s="129"/>
    </row>
    <row r="5362" spans="13:15" x14ac:dyDescent="0.25">
      <c r="M5362" s="112"/>
      <c r="N5362" s="128"/>
      <c r="O5362" s="129"/>
    </row>
    <row r="5363" spans="13:15" x14ac:dyDescent="0.25">
      <c r="M5363" s="112"/>
      <c r="N5363" s="128"/>
      <c r="O5363" s="129"/>
    </row>
    <row r="5364" spans="13:15" x14ac:dyDescent="0.25">
      <c r="M5364" s="112"/>
      <c r="N5364" s="128"/>
      <c r="O5364" s="129"/>
    </row>
    <row r="5365" spans="13:15" x14ac:dyDescent="0.25">
      <c r="M5365" s="112"/>
      <c r="N5365" s="128"/>
      <c r="O5365" s="129"/>
    </row>
    <row r="5366" spans="13:15" x14ac:dyDescent="0.25">
      <c r="M5366" s="112"/>
      <c r="N5366" s="128"/>
      <c r="O5366" s="129"/>
    </row>
    <row r="5367" spans="13:15" x14ac:dyDescent="0.25">
      <c r="M5367" s="112"/>
      <c r="N5367" s="128"/>
      <c r="O5367" s="129"/>
    </row>
    <row r="5368" spans="13:15" x14ac:dyDescent="0.25">
      <c r="M5368" s="112"/>
      <c r="N5368" s="128"/>
      <c r="O5368" s="129"/>
    </row>
    <row r="5369" spans="13:15" x14ac:dyDescent="0.25">
      <c r="M5369" s="112"/>
      <c r="N5369" s="128"/>
      <c r="O5369" s="129"/>
    </row>
    <row r="5370" spans="13:15" x14ac:dyDescent="0.25">
      <c r="M5370" s="112"/>
      <c r="N5370" s="128"/>
      <c r="O5370" s="129"/>
    </row>
    <row r="5371" spans="13:15" x14ac:dyDescent="0.25">
      <c r="M5371" s="112"/>
      <c r="N5371" s="128"/>
      <c r="O5371" s="129"/>
    </row>
    <row r="5372" spans="13:15" x14ac:dyDescent="0.25">
      <c r="M5372" s="112"/>
      <c r="N5372" s="128"/>
      <c r="O5372" s="129"/>
    </row>
    <row r="5373" spans="13:15" x14ac:dyDescent="0.25">
      <c r="M5373" s="112"/>
      <c r="N5373" s="128"/>
      <c r="O5373" s="129"/>
    </row>
    <row r="5374" spans="13:15" x14ac:dyDescent="0.25">
      <c r="M5374" s="112"/>
      <c r="N5374" s="128"/>
      <c r="O5374" s="129"/>
    </row>
    <row r="5375" spans="13:15" x14ac:dyDescent="0.25">
      <c r="M5375" s="112"/>
      <c r="N5375" s="128"/>
      <c r="O5375" s="129"/>
    </row>
    <row r="5376" spans="13:15" x14ac:dyDescent="0.25">
      <c r="M5376" s="112"/>
      <c r="N5376" s="128"/>
      <c r="O5376" s="129"/>
    </row>
    <row r="5377" spans="13:15" x14ac:dyDescent="0.25">
      <c r="M5377" s="112"/>
      <c r="N5377" s="128"/>
      <c r="O5377" s="129"/>
    </row>
    <row r="5378" spans="13:15" x14ac:dyDescent="0.25">
      <c r="M5378" s="112"/>
      <c r="N5378" s="128"/>
      <c r="O5378" s="129"/>
    </row>
    <row r="5379" spans="13:15" x14ac:dyDescent="0.25">
      <c r="M5379" s="112"/>
      <c r="N5379" s="128"/>
      <c r="O5379" s="129"/>
    </row>
    <row r="5380" spans="13:15" x14ac:dyDescent="0.25">
      <c r="M5380" s="112"/>
      <c r="N5380" s="128"/>
      <c r="O5380" s="129"/>
    </row>
    <row r="5381" spans="13:15" x14ac:dyDescent="0.25">
      <c r="M5381" s="112"/>
      <c r="N5381" s="128"/>
      <c r="O5381" s="129"/>
    </row>
    <row r="5382" spans="13:15" x14ac:dyDescent="0.25">
      <c r="M5382" s="112"/>
      <c r="N5382" s="128"/>
      <c r="O5382" s="129"/>
    </row>
    <row r="5383" spans="13:15" x14ac:dyDescent="0.25">
      <c r="M5383" s="112"/>
      <c r="N5383" s="128"/>
      <c r="O5383" s="129"/>
    </row>
    <row r="5384" spans="13:15" x14ac:dyDescent="0.25">
      <c r="M5384" s="112"/>
      <c r="N5384" s="128"/>
      <c r="O5384" s="129"/>
    </row>
    <row r="5385" spans="13:15" x14ac:dyDescent="0.25">
      <c r="M5385" s="112"/>
      <c r="N5385" s="128"/>
      <c r="O5385" s="129"/>
    </row>
    <row r="5386" spans="13:15" x14ac:dyDescent="0.25">
      <c r="M5386" s="112"/>
      <c r="N5386" s="128"/>
      <c r="O5386" s="129"/>
    </row>
    <row r="5387" spans="13:15" x14ac:dyDescent="0.25">
      <c r="M5387" s="112"/>
      <c r="N5387" s="128"/>
      <c r="O5387" s="129"/>
    </row>
    <row r="5388" spans="13:15" x14ac:dyDescent="0.25">
      <c r="M5388" s="112"/>
      <c r="N5388" s="128"/>
      <c r="O5388" s="129"/>
    </row>
    <row r="5389" spans="13:15" x14ac:dyDescent="0.25">
      <c r="M5389" s="112"/>
      <c r="N5389" s="128"/>
      <c r="O5389" s="129"/>
    </row>
    <row r="5390" spans="13:15" x14ac:dyDescent="0.25">
      <c r="M5390" s="112"/>
      <c r="N5390" s="128"/>
      <c r="O5390" s="129"/>
    </row>
    <row r="5391" spans="13:15" x14ac:dyDescent="0.25">
      <c r="M5391" s="112"/>
      <c r="N5391" s="128"/>
      <c r="O5391" s="129"/>
    </row>
    <row r="5392" spans="13:15" x14ac:dyDescent="0.25">
      <c r="M5392" s="112"/>
      <c r="N5392" s="128"/>
      <c r="O5392" s="129"/>
    </row>
    <row r="5393" spans="13:15" x14ac:dyDescent="0.25">
      <c r="M5393" s="112"/>
      <c r="N5393" s="128"/>
      <c r="O5393" s="129"/>
    </row>
    <row r="5394" spans="13:15" x14ac:dyDescent="0.25">
      <c r="M5394" s="112"/>
      <c r="N5394" s="128"/>
      <c r="O5394" s="129"/>
    </row>
    <row r="5395" spans="13:15" x14ac:dyDescent="0.25">
      <c r="M5395" s="112"/>
      <c r="N5395" s="128"/>
      <c r="O5395" s="129"/>
    </row>
    <row r="5396" spans="13:15" x14ac:dyDescent="0.25">
      <c r="M5396" s="112"/>
      <c r="N5396" s="128"/>
      <c r="O5396" s="129"/>
    </row>
    <row r="5397" spans="13:15" x14ac:dyDescent="0.25">
      <c r="M5397" s="112"/>
      <c r="N5397" s="128"/>
      <c r="O5397" s="129"/>
    </row>
    <row r="5398" spans="13:15" x14ac:dyDescent="0.25">
      <c r="M5398" s="112"/>
      <c r="N5398" s="128"/>
      <c r="O5398" s="129"/>
    </row>
    <row r="5399" spans="13:15" x14ac:dyDescent="0.25">
      <c r="M5399" s="112"/>
      <c r="N5399" s="128"/>
      <c r="O5399" s="129"/>
    </row>
    <row r="5400" spans="13:15" x14ac:dyDescent="0.25">
      <c r="M5400" s="112"/>
      <c r="N5400" s="128"/>
      <c r="O5400" s="129"/>
    </row>
    <row r="5401" spans="13:15" x14ac:dyDescent="0.25">
      <c r="M5401" s="112"/>
      <c r="N5401" s="128"/>
      <c r="O5401" s="129"/>
    </row>
    <row r="5402" spans="13:15" x14ac:dyDescent="0.25">
      <c r="M5402" s="112"/>
      <c r="N5402" s="128"/>
      <c r="O5402" s="129"/>
    </row>
    <row r="5403" spans="13:15" x14ac:dyDescent="0.25">
      <c r="M5403" s="112"/>
      <c r="N5403" s="128"/>
      <c r="O5403" s="129"/>
    </row>
    <row r="5404" spans="13:15" x14ac:dyDescent="0.25">
      <c r="M5404" s="112"/>
      <c r="N5404" s="128"/>
      <c r="O5404" s="129"/>
    </row>
    <row r="5405" spans="13:15" x14ac:dyDescent="0.25">
      <c r="M5405" s="112"/>
      <c r="N5405" s="128"/>
      <c r="O5405" s="129"/>
    </row>
    <row r="5406" spans="13:15" x14ac:dyDescent="0.25">
      <c r="M5406" s="112"/>
      <c r="N5406" s="128"/>
      <c r="O5406" s="129"/>
    </row>
    <row r="5407" spans="13:15" x14ac:dyDescent="0.25">
      <c r="M5407" s="112"/>
      <c r="N5407" s="128"/>
      <c r="O5407" s="129"/>
    </row>
    <row r="5408" spans="13:15" x14ac:dyDescent="0.25">
      <c r="M5408" s="112"/>
      <c r="N5408" s="128"/>
      <c r="O5408" s="129"/>
    </row>
    <row r="5409" spans="13:15" x14ac:dyDescent="0.25">
      <c r="M5409" s="112"/>
      <c r="N5409" s="128"/>
      <c r="O5409" s="129"/>
    </row>
    <row r="5410" spans="13:15" x14ac:dyDescent="0.25">
      <c r="M5410" s="112"/>
      <c r="N5410" s="128"/>
      <c r="O5410" s="129"/>
    </row>
    <row r="5411" spans="13:15" x14ac:dyDescent="0.25">
      <c r="M5411" s="112"/>
      <c r="N5411" s="128"/>
      <c r="O5411" s="129"/>
    </row>
    <row r="5412" spans="13:15" x14ac:dyDescent="0.25">
      <c r="M5412" s="112"/>
      <c r="N5412" s="128"/>
      <c r="O5412" s="129"/>
    </row>
    <row r="5413" spans="13:15" x14ac:dyDescent="0.25">
      <c r="M5413" s="112"/>
      <c r="N5413" s="128"/>
      <c r="O5413" s="129"/>
    </row>
    <row r="5414" spans="13:15" x14ac:dyDescent="0.25">
      <c r="M5414" s="112"/>
      <c r="N5414" s="128"/>
      <c r="O5414" s="129"/>
    </row>
    <row r="5415" spans="13:15" x14ac:dyDescent="0.25">
      <c r="M5415" s="112"/>
      <c r="N5415" s="128"/>
      <c r="O5415" s="129"/>
    </row>
    <row r="5416" spans="13:15" x14ac:dyDescent="0.25">
      <c r="M5416" s="112"/>
      <c r="N5416" s="128"/>
      <c r="O5416" s="129"/>
    </row>
    <row r="5417" spans="13:15" x14ac:dyDescent="0.25">
      <c r="M5417" s="112"/>
      <c r="N5417" s="128"/>
      <c r="O5417" s="129"/>
    </row>
    <row r="5418" spans="13:15" x14ac:dyDescent="0.25">
      <c r="M5418" s="112"/>
      <c r="N5418" s="128"/>
      <c r="O5418" s="129"/>
    </row>
    <row r="5419" spans="13:15" x14ac:dyDescent="0.25">
      <c r="M5419" s="112"/>
      <c r="N5419" s="128"/>
      <c r="O5419" s="129"/>
    </row>
    <row r="5420" spans="13:15" x14ac:dyDescent="0.25">
      <c r="M5420" s="112"/>
      <c r="N5420" s="128"/>
      <c r="O5420" s="129"/>
    </row>
    <row r="5421" spans="13:15" x14ac:dyDescent="0.25">
      <c r="M5421" s="112"/>
      <c r="N5421" s="128"/>
      <c r="O5421" s="129"/>
    </row>
    <row r="5422" spans="13:15" x14ac:dyDescent="0.25">
      <c r="M5422" s="112"/>
      <c r="N5422" s="128"/>
      <c r="O5422" s="129"/>
    </row>
    <row r="5423" spans="13:15" x14ac:dyDescent="0.25">
      <c r="M5423" s="112"/>
      <c r="N5423" s="128"/>
      <c r="O5423" s="129"/>
    </row>
    <row r="5424" spans="13:15" x14ac:dyDescent="0.25">
      <c r="M5424" s="112"/>
      <c r="N5424" s="128"/>
      <c r="O5424" s="129"/>
    </row>
    <row r="5425" spans="13:15" x14ac:dyDescent="0.25">
      <c r="M5425" s="112"/>
      <c r="N5425" s="128"/>
      <c r="O5425" s="129"/>
    </row>
    <row r="5426" spans="13:15" x14ac:dyDescent="0.25">
      <c r="M5426" s="112"/>
      <c r="N5426" s="128"/>
      <c r="O5426" s="129"/>
    </row>
    <row r="5427" spans="13:15" x14ac:dyDescent="0.25">
      <c r="M5427" s="112"/>
      <c r="N5427" s="128"/>
      <c r="O5427" s="129"/>
    </row>
    <row r="5428" spans="13:15" x14ac:dyDescent="0.25">
      <c r="M5428" s="112"/>
      <c r="N5428" s="128"/>
      <c r="O5428" s="129"/>
    </row>
    <row r="5429" spans="13:15" x14ac:dyDescent="0.25">
      <c r="M5429" s="112"/>
      <c r="N5429" s="128"/>
      <c r="O5429" s="129"/>
    </row>
    <row r="5430" spans="13:15" x14ac:dyDescent="0.25">
      <c r="M5430" s="112"/>
      <c r="N5430" s="128"/>
      <c r="O5430" s="129"/>
    </row>
    <row r="5431" spans="13:15" x14ac:dyDescent="0.25">
      <c r="M5431" s="112"/>
      <c r="N5431" s="128"/>
      <c r="O5431" s="129"/>
    </row>
    <row r="5432" spans="13:15" x14ac:dyDescent="0.25">
      <c r="M5432" s="112"/>
      <c r="N5432" s="128"/>
      <c r="O5432" s="129"/>
    </row>
    <row r="5433" spans="13:15" x14ac:dyDescent="0.25">
      <c r="M5433" s="112"/>
      <c r="N5433" s="128"/>
      <c r="O5433" s="129"/>
    </row>
    <row r="5434" spans="13:15" x14ac:dyDescent="0.25">
      <c r="M5434" s="112"/>
      <c r="N5434" s="128"/>
      <c r="O5434" s="129"/>
    </row>
    <row r="5435" spans="13:15" x14ac:dyDescent="0.25">
      <c r="M5435" s="112"/>
      <c r="N5435" s="128"/>
      <c r="O5435" s="129"/>
    </row>
    <row r="5436" spans="13:15" x14ac:dyDescent="0.25">
      <c r="M5436" s="112"/>
      <c r="N5436" s="128"/>
      <c r="O5436" s="129"/>
    </row>
    <row r="5437" spans="13:15" x14ac:dyDescent="0.25">
      <c r="M5437" s="112"/>
      <c r="N5437" s="128"/>
      <c r="O5437" s="129"/>
    </row>
    <row r="5438" spans="13:15" x14ac:dyDescent="0.25">
      <c r="M5438" s="112"/>
      <c r="N5438" s="128"/>
      <c r="O5438" s="129"/>
    </row>
    <row r="5439" spans="13:15" x14ac:dyDescent="0.25">
      <c r="M5439" s="112"/>
      <c r="N5439" s="128"/>
      <c r="O5439" s="129"/>
    </row>
    <row r="5440" spans="13:15" x14ac:dyDescent="0.25">
      <c r="M5440" s="112"/>
      <c r="N5440" s="128"/>
      <c r="O5440" s="129"/>
    </row>
    <row r="5441" spans="13:15" x14ac:dyDescent="0.25">
      <c r="M5441" s="112"/>
      <c r="N5441" s="128"/>
      <c r="O5441" s="129"/>
    </row>
    <row r="5442" spans="13:15" x14ac:dyDescent="0.25">
      <c r="M5442" s="112"/>
      <c r="N5442" s="128"/>
      <c r="O5442" s="129"/>
    </row>
    <row r="5443" spans="13:15" x14ac:dyDescent="0.25">
      <c r="M5443" s="112"/>
      <c r="N5443" s="128"/>
      <c r="O5443" s="129"/>
    </row>
    <row r="5444" spans="13:15" x14ac:dyDescent="0.25">
      <c r="M5444" s="112"/>
      <c r="N5444" s="128"/>
      <c r="O5444" s="129"/>
    </row>
    <row r="5445" spans="13:15" x14ac:dyDescent="0.25">
      <c r="M5445" s="112"/>
      <c r="N5445" s="128"/>
      <c r="O5445" s="129"/>
    </row>
    <row r="5446" spans="13:15" x14ac:dyDescent="0.25">
      <c r="M5446" s="112"/>
      <c r="N5446" s="128"/>
      <c r="O5446" s="129"/>
    </row>
    <row r="5447" spans="13:15" x14ac:dyDescent="0.25">
      <c r="M5447" s="112"/>
      <c r="N5447" s="128"/>
      <c r="O5447" s="129"/>
    </row>
    <row r="5448" spans="13:15" x14ac:dyDescent="0.25">
      <c r="M5448" s="112"/>
      <c r="N5448" s="128"/>
      <c r="O5448" s="129"/>
    </row>
    <row r="5449" spans="13:15" x14ac:dyDescent="0.25">
      <c r="M5449" s="112"/>
      <c r="N5449" s="128"/>
      <c r="O5449" s="129"/>
    </row>
    <row r="5450" spans="13:15" x14ac:dyDescent="0.25">
      <c r="M5450" s="112"/>
      <c r="N5450" s="128"/>
      <c r="O5450" s="129"/>
    </row>
    <row r="5451" spans="13:15" x14ac:dyDescent="0.25">
      <c r="M5451" s="112"/>
      <c r="N5451" s="128"/>
      <c r="O5451" s="129"/>
    </row>
    <row r="5452" spans="13:15" x14ac:dyDescent="0.25">
      <c r="M5452" s="112"/>
      <c r="N5452" s="128"/>
      <c r="O5452" s="129"/>
    </row>
    <row r="5453" spans="13:15" x14ac:dyDescent="0.25">
      <c r="M5453" s="112"/>
      <c r="N5453" s="128"/>
      <c r="O5453" s="129"/>
    </row>
    <row r="5454" spans="13:15" x14ac:dyDescent="0.25">
      <c r="M5454" s="112"/>
      <c r="N5454" s="128"/>
      <c r="O5454" s="129"/>
    </row>
    <row r="5455" spans="13:15" x14ac:dyDescent="0.25">
      <c r="M5455" s="112"/>
      <c r="N5455" s="128"/>
      <c r="O5455" s="129"/>
    </row>
    <row r="5456" spans="13:15" x14ac:dyDescent="0.25">
      <c r="M5456" s="112"/>
      <c r="N5456" s="128"/>
      <c r="O5456" s="129"/>
    </row>
    <row r="5457" spans="13:15" x14ac:dyDescent="0.25">
      <c r="M5457" s="112"/>
      <c r="N5457" s="128"/>
      <c r="O5457" s="129"/>
    </row>
    <row r="5458" spans="13:15" x14ac:dyDescent="0.25">
      <c r="M5458" s="112"/>
      <c r="N5458" s="128"/>
      <c r="O5458" s="129"/>
    </row>
    <row r="5459" spans="13:15" x14ac:dyDescent="0.25">
      <c r="M5459" s="112"/>
      <c r="N5459" s="128"/>
      <c r="O5459" s="129"/>
    </row>
    <row r="5460" spans="13:15" x14ac:dyDescent="0.25">
      <c r="M5460" s="112"/>
      <c r="N5460" s="128"/>
      <c r="O5460" s="129"/>
    </row>
    <row r="5461" spans="13:15" x14ac:dyDescent="0.25">
      <c r="M5461" s="112"/>
      <c r="N5461" s="128"/>
      <c r="O5461" s="129"/>
    </row>
    <row r="5462" spans="13:15" x14ac:dyDescent="0.25">
      <c r="M5462" s="112"/>
      <c r="N5462" s="128"/>
      <c r="O5462" s="129"/>
    </row>
    <row r="5463" spans="13:15" x14ac:dyDescent="0.25">
      <c r="M5463" s="112"/>
      <c r="N5463" s="128"/>
      <c r="O5463" s="129"/>
    </row>
    <row r="5464" spans="13:15" x14ac:dyDescent="0.25">
      <c r="M5464" s="112"/>
      <c r="N5464" s="128"/>
      <c r="O5464" s="129"/>
    </row>
    <row r="5465" spans="13:15" x14ac:dyDescent="0.25">
      <c r="M5465" s="112"/>
      <c r="N5465" s="128"/>
      <c r="O5465" s="129"/>
    </row>
    <row r="5466" spans="13:15" x14ac:dyDescent="0.25">
      <c r="M5466" s="112"/>
      <c r="N5466" s="128"/>
      <c r="O5466" s="129"/>
    </row>
    <row r="5467" spans="13:15" x14ac:dyDescent="0.25">
      <c r="M5467" s="112"/>
      <c r="N5467" s="128"/>
      <c r="O5467" s="129"/>
    </row>
    <row r="5468" spans="13:15" x14ac:dyDescent="0.25">
      <c r="M5468" s="112"/>
      <c r="N5468" s="128"/>
      <c r="O5468" s="129"/>
    </row>
    <row r="5469" spans="13:15" x14ac:dyDescent="0.25">
      <c r="M5469" s="112"/>
      <c r="N5469" s="128"/>
      <c r="O5469" s="129"/>
    </row>
    <row r="5470" spans="13:15" x14ac:dyDescent="0.25">
      <c r="M5470" s="112"/>
      <c r="N5470" s="128"/>
      <c r="O5470" s="129"/>
    </row>
    <row r="5471" spans="13:15" x14ac:dyDescent="0.25">
      <c r="M5471" s="112"/>
      <c r="N5471" s="128"/>
      <c r="O5471" s="129"/>
    </row>
    <row r="5472" spans="13:15" x14ac:dyDescent="0.25">
      <c r="M5472" s="112"/>
      <c r="N5472" s="128"/>
      <c r="O5472" s="129"/>
    </row>
    <row r="5473" spans="13:15" x14ac:dyDescent="0.25">
      <c r="M5473" s="112"/>
      <c r="N5473" s="128"/>
      <c r="O5473" s="129"/>
    </row>
    <row r="5474" spans="13:15" x14ac:dyDescent="0.25">
      <c r="M5474" s="112"/>
      <c r="N5474" s="128"/>
      <c r="O5474" s="129"/>
    </row>
    <row r="5475" spans="13:15" x14ac:dyDescent="0.25">
      <c r="M5475" s="112"/>
      <c r="N5475" s="128"/>
      <c r="O5475" s="129"/>
    </row>
    <row r="5476" spans="13:15" x14ac:dyDescent="0.25">
      <c r="M5476" s="112"/>
      <c r="N5476" s="128"/>
      <c r="O5476" s="129"/>
    </row>
    <row r="5477" spans="13:15" x14ac:dyDescent="0.25">
      <c r="M5477" s="112"/>
      <c r="N5477" s="128"/>
      <c r="O5477" s="129"/>
    </row>
    <row r="5478" spans="13:15" x14ac:dyDescent="0.25">
      <c r="M5478" s="112"/>
      <c r="N5478" s="128"/>
      <c r="O5478" s="129"/>
    </row>
    <row r="5479" spans="13:15" x14ac:dyDescent="0.25">
      <c r="M5479" s="112"/>
      <c r="N5479" s="128"/>
      <c r="O5479" s="129"/>
    </row>
    <row r="5480" spans="13:15" x14ac:dyDescent="0.25">
      <c r="M5480" s="112"/>
      <c r="N5480" s="128"/>
      <c r="O5480" s="129"/>
    </row>
    <row r="5481" spans="13:15" x14ac:dyDescent="0.25">
      <c r="M5481" s="112"/>
      <c r="N5481" s="128"/>
      <c r="O5481" s="129"/>
    </row>
    <row r="5482" spans="13:15" x14ac:dyDescent="0.25">
      <c r="M5482" s="112"/>
      <c r="N5482" s="128"/>
      <c r="O5482" s="129"/>
    </row>
    <row r="5483" spans="13:15" x14ac:dyDescent="0.25">
      <c r="M5483" s="112"/>
      <c r="N5483" s="128"/>
      <c r="O5483" s="129"/>
    </row>
    <row r="5484" spans="13:15" x14ac:dyDescent="0.25">
      <c r="M5484" s="112"/>
      <c r="N5484" s="128"/>
      <c r="O5484" s="129"/>
    </row>
    <row r="5485" spans="13:15" x14ac:dyDescent="0.25">
      <c r="M5485" s="112"/>
      <c r="N5485" s="128"/>
      <c r="O5485" s="129"/>
    </row>
    <row r="5486" spans="13:15" x14ac:dyDescent="0.25">
      <c r="M5486" s="112"/>
      <c r="N5486" s="128"/>
      <c r="O5486" s="129"/>
    </row>
    <row r="5487" spans="13:15" x14ac:dyDescent="0.25">
      <c r="M5487" s="112"/>
      <c r="N5487" s="128"/>
      <c r="O5487" s="129"/>
    </row>
    <row r="5488" spans="13:15" x14ac:dyDescent="0.25">
      <c r="M5488" s="112"/>
      <c r="N5488" s="128"/>
      <c r="O5488" s="129"/>
    </row>
    <row r="5489" spans="13:15" x14ac:dyDescent="0.25">
      <c r="M5489" s="112"/>
      <c r="N5489" s="128"/>
      <c r="O5489" s="129"/>
    </row>
    <row r="5490" spans="13:15" x14ac:dyDescent="0.25">
      <c r="M5490" s="112"/>
      <c r="N5490" s="128"/>
      <c r="O5490" s="129"/>
    </row>
    <row r="5491" spans="13:15" x14ac:dyDescent="0.25">
      <c r="M5491" s="112"/>
      <c r="N5491" s="128"/>
      <c r="O5491" s="129"/>
    </row>
    <row r="5492" spans="13:15" x14ac:dyDescent="0.25">
      <c r="M5492" s="112"/>
      <c r="N5492" s="128"/>
      <c r="O5492" s="129"/>
    </row>
    <row r="5493" spans="13:15" x14ac:dyDescent="0.25">
      <c r="M5493" s="112"/>
      <c r="N5493" s="128"/>
      <c r="O5493" s="129"/>
    </row>
    <row r="5494" spans="13:15" x14ac:dyDescent="0.25">
      <c r="M5494" s="112"/>
      <c r="N5494" s="128"/>
      <c r="O5494" s="129"/>
    </row>
    <row r="5495" spans="13:15" x14ac:dyDescent="0.25">
      <c r="M5495" s="112"/>
      <c r="N5495" s="128"/>
      <c r="O5495" s="129"/>
    </row>
    <row r="5496" spans="13:15" x14ac:dyDescent="0.25">
      <c r="M5496" s="112"/>
      <c r="N5496" s="128"/>
      <c r="O5496" s="129"/>
    </row>
    <row r="5497" spans="13:15" x14ac:dyDescent="0.25">
      <c r="M5497" s="112"/>
      <c r="N5497" s="128"/>
      <c r="O5497" s="129"/>
    </row>
    <row r="5498" spans="13:15" x14ac:dyDescent="0.25">
      <c r="M5498" s="112"/>
      <c r="N5498" s="128"/>
      <c r="O5498" s="129"/>
    </row>
    <row r="5499" spans="13:15" x14ac:dyDescent="0.25">
      <c r="M5499" s="112"/>
      <c r="N5499" s="128"/>
      <c r="O5499" s="129"/>
    </row>
    <row r="5500" spans="13:15" x14ac:dyDescent="0.25">
      <c r="M5500" s="112"/>
      <c r="N5500" s="128"/>
      <c r="O5500" s="129"/>
    </row>
    <row r="5501" spans="13:15" x14ac:dyDescent="0.25">
      <c r="M5501" s="112"/>
      <c r="N5501" s="128"/>
      <c r="O5501" s="129"/>
    </row>
    <row r="5502" spans="13:15" x14ac:dyDescent="0.25">
      <c r="M5502" s="112"/>
      <c r="N5502" s="128"/>
      <c r="O5502" s="129"/>
    </row>
    <row r="5503" spans="13:15" x14ac:dyDescent="0.25">
      <c r="M5503" s="112"/>
      <c r="N5503" s="128"/>
      <c r="O5503" s="129"/>
    </row>
    <row r="5504" spans="13:15" x14ac:dyDescent="0.25">
      <c r="M5504" s="112"/>
      <c r="N5504" s="128"/>
      <c r="O5504" s="129"/>
    </row>
    <row r="5505" spans="13:15" x14ac:dyDescent="0.25">
      <c r="M5505" s="112"/>
      <c r="N5505" s="128"/>
      <c r="O5505" s="129"/>
    </row>
    <row r="5506" spans="13:15" x14ac:dyDescent="0.25">
      <c r="M5506" s="112"/>
      <c r="N5506" s="128"/>
      <c r="O5506" s="129"/>
    </row>
    <row r="5507" spans="13:15" x14ac:dyDescent="0.25">
      <c r="M5507" s="112"/>
      <c r="N5507" s="128"/>
      <c r="O5507" s="129"/>
    </row>
    <row r="5508" spans="13:15" x14ac:dyDescent="0.25">
      <c r="M5508" s="112"/>
      <c r="N5508" s="128"/>
      <c r="O5508" s="129"/>
    </row>
    <row r="5509" spans="13:15" x14ac:dyDescent="0.25">
      <c r="M5509" s="112"/>
      <c r="N5509" s="128"/>
      <c r="O5509" s="129"/>
    </row>
    <row r="5510" spans="13:15" x14ac:dyDescent="0.25">
      <c r="M5510" s="112"/>
      <c r="N5510" s="128"/>
      <c r="O5510" s="129"/>
    </row>
    <row r="5511" spans="13:15" x14ac:dyDescent="0.25">
      <c r="M5511" s="112"/>
      <c r="N5511" s="128"/>
      <c r="O5511" s="129"/>
    </row>
    <row r="5512" spans="13:15" x14ac:dyDescent="0.25">
      <c r="M5512" s="112"/>
      <c r="N5512" s="128"/>
      <c r="O5512" s="129"/>
    </row>
    <row r="5513" spans="13:15" x14ac:dyDescent="0.25">
      <c r="M5513" s="112"/>
      <c r="N5513" s="128"/>
      <c r="O5513" s="129"/>
    </row>
    <row r="5514" spans="13:15" x14ac:dyDescent="0.25">
      <c r="M5514" s="112"/>
      <c r="N5514" s="128"/>
      <c r="O5514" s="129"/>
    </row>
    <row r="5515" spans="13:15" x14ac:dyDescent="0.25">
      <c r="M5515" s="112"/>
      <c r="N5515" s="128"/>
      <c r="O5515" s="129"/>
    </row>
    <row r="5516" spans="13:15" x14ac:dyDescent="0.25">
      <c r="M5516" s="112"/>
      <c r="N5516" s="128"/>
      <c r="O5516" s="129"/>
    </row>
    <row r="5517" spans="13:15" x14ac:dyDescent="0.25">
      <c r="M5517" s="112"/>
      <c r="N5517" s="128"/>
      <c r="O5517" s="129"/>
    </row>
    <row r="5518" spans="13:15" x14ac:dyDescent="0.25">
      <c r="M5518" s="112"/>
      <c r="N5518" s="128"/>
      <c r="O5518" s="129"/>
    </row>
    <row r="5519" spans="13:15" x14ac:dyDescent="0.25">
      <c r="M5519" s="112"/>
      <c r="N5519" s="128"/>
      <c r="O5519" s="129"/>
    </row>
    <row r="5520" spans="13:15" x14ac:dyDescent="0.25">
      <c r="M5520" s="112"/>
      <c r="N5520" s="128"/>
      <c r="O5520" s="129"/>
    </row>
    <row r="5521" spans="13:15" x14ac:dyDescent="0.25">
      <c r="M5521" s="112"/>
      <c r="N5521" s="128"/>
      <c r="O5521" s="129"/>
    </row>
    <row r="5522" spans="13:15" x14ac:dyDescent="0.25">
      <c r="M5522" s="112"/>
      <c r="N5522" s="128"/>
      <c r="O5522" s="129"/>
    </row>
    <row r="5523" spans="13:15" x14ac:dyDescent="0.25">
      <c r="M5523" s="112"/>
      <c r="N5523" s="128"/>
      <c r="O5523" s="129"/>
    </row>
    <row r="5524" spans="13:15" x14ac:dyDescent="0.25">
      <c r="M5524" s="112"/>
      <c r="N5524" s="128"/>
      <c r="O5524" s="129"/>
    </row>
    <row r="5525" spans="13:15" x14ac:dyDescent="0.25">
      <c r="M5525" s="112"/>
      <c r="N5525" s="128"/>
      <c r="O5525" s="129"/>
    </row>
    <row r="5526" spans="13:15" x14ac:dyDescent="0.25">
      <c r="M5526" s="112"/>
      <c r="N5526" s="128"/>
      <c r="O5526" s="129"/>
    </row>
    <row r="5527" spans="13:15" x14ac:dyDescent="0.25">
      <c r="M5527" s="112"/>
      <c r="N5527" s="128"/>
      <c r="O5527" s="129"/>
    </row>
    <row r="5528" spans="13:15" x14ac:dyDescent="0.25">
      <c r="M5528" s="112"/>
      <c r="N5528" s="128"/>
      <c r="O5528" s="129"/>
    </row>
    <row r="5529" spans="13:15" x14ac:dyDescent="0.25">
      <c r="M5529" s="112"/>
      <c r="N5529" s="128"/>
      <c r="O5529" s="129"/>
    </row>
    <row r="5530" spans="13:15" x14ac:dyDescent="0.25">
      <c r="M5530" s="112"/>
      <c r="N5530" s="128"/>
      <c r="O5530" s="129"/>
    </row>
    <row r="5531" spans="13:15" x14ac:dyDescent="0.25">
      <c r="M5531" s="112"/>
      <c r="N5531" s="128"/>
      <c r="O5531" s="129"/>
    </row>
    <row r="5532" spans="13:15" x14ac:dyDescent="0.25">
      <c r="M5532" s="112"/>
      <c r="N5532" s="128"/>
      <c r="O5532" s="129"/>
    </row>
    <row r="5533" spans="13:15" x14ac:dyDescent="0.25">
      <c r="M5533" s="112"/>
      <c r="N5533" s="128"/>
      <c r="O5533" s="129"/>
    </row>
    <row r="5534" spans="13:15" x14ac:dyDescent="0.25">
      <c r="M5534" s="112"/>
      <c r="N5534" s="128"/>
      <c r="O5534" s="129"/>
    </row>
    <row r="5535" spans="13:15" x14ac:dyDescent="0.25">
      <c r="M5535" s="112"/>
      <c r="N5535" s="128"/>
      <c r="O5535" s="129"/>
    </row>
    <row r="5536" spans="13:15" x14ac:dyDescent="0.25">
      <c r="M5536" s="112"/>
      <c r="N5536" s="128"/>
      <c r="O5536" s="129"/>
    </row>
    <row r="5537" spans="13:15" x14ac:dyDescent="0.25">
      <c r="M5537" s="112"/>
      <c r="N5537" s="128"/>
      <c r="O5537" s="129"/>
    </row>
    <row r="5538" spans="13:15" x14ac:dyDescent="0.25">
      <c r="M5538" s="112"/>
      <c r="N5538" s="128"/>
      <c r="O5538" s="129"/>
    </row>
    <row r="5539" spans="13:15" x14ac:dyDescent="0.25">
      <c r="M5539" s="112"/>
      <c r="N5539" s="128"/>
      <c r="O5539" s="129"/>
    </row>
    <row r="5540" spans="13:15" x14ac:dyDescent="0.25">
      <c r="M5540" s="112"/>
      <c r="N5540" s="128"/>
      <c r="O5540" s="129"/>
    </row>
    <row r="5541" spans="13:15" x14ac:dyDescent="0.25">
      <c r="M5541" s="112"/>
      <c r="N5541" s="128"/>
      <c r="O5541" s="129"/>
    </row>
    <row r="5542" spans="13:15" x14ac:dyDescent="0.25">
      <c r="M5542" s="112"/>
      <c r="N5542" s="128"/>
      <c r="O5542" s="129"/>
    </row>
    <row r="5543" spans="13:15" x14ac:dyDescent="0.25">
      <c r="M5543" s="112"/>
      <c r="N5543" s="128"/>
      <c r="O5543" s="129"/>
    </row>
    <row r="5544" spans="13:15" x14ac:dyDescent="0.25">
      <c r="M5544" s="112"/>
      <c r="N5544" s="128"/>
      <c r="O5544" s="129"/>
    </row>
    <row r="5545" spans="13:15" x14ac:dyDescent="0.25">
      <c r="M5545" s="112"/>
      <c r="N5545" s="128"/>
      <c r="O5545" s="129"/>
    </row>
    <row r="5546" spans="13:15" x14ac:dyDescent="0.25">
      <c r="M5546" s="112"/>
      <c r="N5546" s="128"/>
      <c r="O5546" s="129"/>
    </row>
    <row r="5547" spans="13:15" x14ac:dyDescent="0.25">
      <c r="M5547" s="112"/>
      <c r="N5547" s="128"/>
      <c r="O5547" s="129"/>
    </row>
    <row r="5548" spans="13:15" x14ac:dyDescent="0.25">
      <c r="M5548" s="112"/>
      <c r="N5548" s="128"/>
      <c r="O5548" s="129"/>
    </row>
    <row r="5549" spans="13:15" x14ac:dyDescent="0.25">
      <c r="M5549" s="112"/>
      <c r="N5549" s="128"/>
      <c r="O5549" s="129"/>
    </row>
    <row r="5550" spans="13:15" x14ac:dyDescent="0.25">
      <c r="M5550" s="112"/>
      <c r="N5550" s="128"/>
      <c r="O5550" s="129"/>
    </row>
    <row r="5551" spans="13:15" x14ac:dyDescent="0.25">
      <c r="M5551" s="112"/>
      <c r="N5551" s="128"/>
      <c r="O5551" s="129"/>
    </row>
    <row r="5552" spans="13:15" x14ac:dyDescent="0.25">
      <c r="M5552" s="112"/>
      <c r="N5552" s="128"/>
      <c r="O5552" s="129"/>
    </row>
    <row r="5553" spans="13:15" x14ac:dyDescent="0.25">
      <c r="M5553" s="112"/>
      <c r="N5553" s="128"/>
      <c r="O5553" s="129"/>
    </row>
    <row r="5554" spans="13:15" x14ac:dyDescent="0.25">
      <c r="M5554" s="112"/>
      <c r="N5554" s="128"/>
      <c r="O5554" s="129"/>
    </row>
    <row r="5555" spans="13:15" x14ac:dyDescent="0.25">
      <c r="M5555" s="112"/>
      <c r="N5555" s="128"/>
      <c r="O5555" s="129"/>
    </row>
    <row r="5556" spans="13:15" x14ac:dyDescent="0.25">
      <c r="M5556" s="112"/>
      <c r="N5556" s="128"/>
      <c r="O5556" s="129"/>
    </row>
    <row r="5557" spans="13:15" x14ac:dyDescent="0.25">
      <c r="M5557" s="112"/>
      <c r="N5557" s="128"/>
      <c r="O5557" s="129"/>
    </row>
    <row r="5558" spans="13:15" x14ac:dyDescent="0.25">
      <c r="M5558" s="112"/>
      <c r="N5558" s="128"/>
      <c r="O5558" s="129"/>
    </row>
    <row r="5559" spans="13:15" x14ac:dyDescent="0.25">
      <c r="M5559" s="112"/>
      <c r="N5559" s="128"/>
      <c r="O5559" s="129"/>
    </row>
    <row r="5560" spans="13:15" x14ac:dyDescent="0.25">
      <c r="M5560" s="112"/>
      <c r="N5560" s="128"/>
      <c r="O5560" s="129"/>
    </row>
    <row r="5561" spans="13:15" x14ac:dyDescent="0.25">
      <c r="M5561" s="112"/>
      <c r="N5561" s="128"/>
      <c r="O5561" s="129"/>
    </row>
    <row r="5562" spans="13:15" x14ac:dyDescent="0.25">
      <c r="M5562" s="112"/>
      <c r="N5562" s="128"/>
      <c r="O5562" s="129"/>
    </row>
    <row r="5563" spans="13:15" x14ac:dyDescent="0.25">
      <c r="M5563" s="112"/>
      <c r="N5563" s="128"/>
      <c r="O5563" s="129"/>
    </row>
    <row r="5564" spans="13:15" x14ac:dyDescent="0.25">
      <c r="M5564" s="112"/>
      <c r="N5564" s="128"/>
      <c r="O5564" s="129"/>
    </row>
    <row r="5565" spans="13:15" x14ac:dyDescent="0.25">
      <c r="M5565" s="112"/>
      <c r="N5565" s="128"/>
      <c r="O5565" s="129"/>
    </row>
    <row r="5566" spans="13:15" x14ac:dyDescent="0.25">
      <c r="M5566" s="112"/>
      <c r="N5566" s="128"/>
      <c r="O5566" s="129"/>
    </row>
    <row r="5567" spans="13:15" x14ac:dyDescent="0.25">
      <c r="M5567" s="112"/>
      <c r="N5567" s="128"/>
      <c r="O5567" s="129"/>
    </row>
    <row r="5568" spans="13:15" x14ac:dyDescent="0.25">
      <c r="M5568" s="112"/>
      <c r="N5568" s="128"/>
      <c r="O5568" s="129"/>
    </row>
    <row r="5569" spans="13:15" x14ac:dyDescent="0.25">
      <c r="M5569" s="112"/>
      <c r="N5569" s="128"/>
      <c r="O5569" s="129"/>
    </row>
    <row r="5570" spans="13:15" x14ac:dyDescent="0.25">
      <c r="M5570" s="112"/>
      <c r="N5570" s="128"/>
      <c r="O5570" s="129"/>
    </row>
    <row r="5571" spans="13:15" x14ac:dyDescent="0.25">
      <c r="M5571" s="112"/>
      <c r="N5571" s="128"/>
      <c r="O5571" s="129"/>
    </row>
    <row r="5572" spans="13:15" x14ac:dyDescent="0.25">
      <c r="M5572" s="112"/>
      <c r="N5572" s="128"/>
      <c r="O5572" s="129"/>
    </row>
    <row r="5573" spans="13:15" x14ac:dyDescent="0.25">
      <c r="M5573" s="112"/>
      <c r="N5573" s="128"/>
      <c r="O5573" s="129"/>
    </row>
    <row r="5574" spans="13:15" x14ac:dyDescent="0.25">
      <c r="M5574" s="112"/>
      <c r="N5574" s="128"/>
      <c r="O5574" s="129"/>
    </row>
    <row r="5575" spans="13:15" x14ac:dyDescent="0.25">
      <c r="M5575" s="112"/>
      <c r="N5575" s="128"/>
      <c r="O5575" s="129"/>
    </row>
    <row r="5576" spans="13:15" x14ac:dyDescent="0.25">
      <c r="M5576" s="112"/>
      <c r="N5576" s="128"/>
      <c r="O5576" s="129"/>
    </row>
    <row r="5577" spans="13:15" x14ac:dyDescent="0.25">
      <c r="M5577" s="112"/>
      <c r="N5577" s="128"/>
      <c r="O5577" s="129"/>
    </row>
    <row r="5578" spans="13:15" x14ac:dyDescent="0.25">
      <c r="M5578" s="112"/>
      <c r="N5578" s="128"/>
      <c r="O5578" s="129"/>
    </row>
    <row r="5579" spans="13:15" x14ac:dyDescent="0.25">
      <c r="M5579" s="112"/>
      <c r="N5579" s="128"/>
      <c r="O5579" s="129"/>
    </row>
    <row r="5580" spans="13:15" x14ac:dyDescent="0.25">
      <c r="M5580" s="112"/>
      <c r="N5580" s="128"/>
      <c r="O5580" s="129"/>
    </row>
    <row r="5581" spans="13:15" x14ac:dyDescent="0.25">
      <c r="M5581" s="112"/>
      <c r="N5581" s="128"/>
      <c r="O5581" s="129"/>
    </row>
    <row r="5582" spans="13:15" x14ac:dyDescent="0.25">
      <c r="M5582" s="112"/>
      <c r="N5582" s="128"/>
      <c r="O5582" s="129"/>
    </row>
    <row r="5583" spans="13:15" x14ac:dyDescent="0.25">
      <c r="M5583" s="112"/>
      <c r="N5583" s="128"/>
      <c r="O5583" s="129"/>
    </row>
    <row r="5584" spans="13:15" x14ac:dyDescent="0.25">
      <c r="M5584" s="112"/>
      <c r="N5584" s="128"/>
      <c r="O5584" s="129"/>
    </row>
    <row r="5585" spans="13:15" x14ac:dyDescent="0.25">
      <c r="M5585" s="112"/>
      <c r="N5585" s="128"/>
      <c r="O5585" s="129"/>
    </row>
    <row r="5586" spans="13:15" x14ac:dyDescent="0.25">
      <c r="M5586" s="112"/>
      <c r="N5586" s="128"/>
      <c r="O5586" s="129"/>
    </row>
    <row r="5587" spans="13:15" x14ac:dyDescent="0.25">
      <c r="M5587" s="112"/>
      <c r="N5587" s="128"/>
      <c r="O5587" s="129"/>
    </row>
    <row r="5588" spans="13:15" x14ac:dyDescent="0.25">
      <c r="M5588" s="112"/>
      <c r="N5588" s="128"/>
      <c r="O5588" s="129"/>
    </row>
    <row r="5589" spans="13:15" x14ac:dyDescent="0.25">
      <c r="M5589" s="112"/>
      <c r="N5589" s="128"/>
      <c r="O5589" s="129"/>
    </row>
    <row r="5590" spans="13:15" x14ac:dyDescent="0.25">
      <c r="M5590" s="112"/>
      <c r="N5590" s="128"/>
      <c r="O5590" s="129"/>
    </row>
    <row r="5591" spans="13:15" x14ac:dyDescent="0.25">
      <c r="M5591" s="112"/>
      <c r="N5591" s="128"/>
      <c r="O5591" s="129"/>
    </row>
    <row r="5592" spans="13:15" x14ac:dyDescent="0.25">
      <c r="M5592" s="112"/>
      <c r="N5592" s="128"/>
      <c r="O5592" s="129"/>
    </row>
    <row r="5593" spans="13:15" x14ac:dyDescent="0.25">
      <c r="M5593" s="112"/>
      <c r="N5593" s="128"/>
      <c r="O5593" s="129"/>
    </row>
    <row r="5594" spans="13:15" x14ac:dyDescent="0.25">
      <c r="M5594" s="112"/>
      <c r="N5594" s="128"/>
      <c r="O5594" s="129"/>
    </row>
    <row r="5595" spans="13:15" x14ac:dyDescent="0.25">
      <c r="M5595" s="112"/>
      <c r="N5595" s="128"/>
      <c r="O5595" s="129"/>
    </row>
    <row r="5596" spans="13:15" x14ac:dyDescent="0.25">
      <c r="M5596" s="112"/>
      <c r="N5596" s="128"/>
      <c r="O5596" s="129"/>
    </row>
    <row r="5597" spans="13:15" x14ac:dyDescent="0.25">
      <c r="M5597" s="112"/>
      <c r="N5597" s="128"/>
      <c r="O5597" s="129"/>
    </row>
    <row r="5598" spans="13:15" x14ac:dyDescent="0.25">
      <c r="M5598" s="112"/>
      <c r="N5598" s="128"/>
      <c r="O5598" s="129"/>
    </row>
    <row r="5599" spans="13:15" x14ac:dyDescent="0.25">
      <c r="M5599" s="112"/>
      <c r="N5599" s="128"/>
      <c r="O5599" s="129"/>
    </row>
    <row r="5600" spans="13:15" x14ac:dyDescent="0.25">
      <c r="M5600" s="112"/>
      <c r="N5600" s="128"/>
      <c r="O5600" s="129"/>
    </row>
    <row r="5601" spans="13:15" x14ac:dyDescent="0.25">
      <c r="M5601" s="112"/>
      <c r="N5601" s="128"/>
      <c r="O5601" s="129"/>
    </row>
    <row r="5602" spans="13:15" x14ac:dyDescent="0.25">
      <c r="M5602" s="112"/>
      <c r="N5602" s="128"/>
      <c r="O5602" s="129"/>
    </row>
    <row r="5603" spans="13:15" x14ac:dyDescent="0.25">
      <c r="M5603" s="112"/>
      <c r="N5603" s="128"/>
      <c r="O5603" s="129"/>
    </row>
    <row r="5604" spans="13:15" x14ac:dyDescent="0.25">
      <c r="M5604" s="112"/>
      <c r="N5604" s="128"/>
      <c r="O5604" s="129"/>
    </row>
    <row r="5605" spans="13:15" x14ac:dyDescent="0.25">
      <c r="M5605" s="112"/>
      <c r="N5605" s="128"/>
      <c r="O5605" s="129"/>
    </row>
    <row r="5606" spans="13:15" x14ac:dyDescent="0.25">
      <c r="M5606" s="112"/>
      <c r="N5606" s="128"/>
      <c r="O5606" s="129"/>
    </row>
    <row r="5607" spans="13:15" x14ac:dyDescent="0.25">
      <c r="M5607" s="112"/>
      <c r="N5607" s="128"/>
      <c r="O5607" s="129"/>
    </row>
    <row r="5608" spans="13:15" x14ac:dyDescent="0.25">
      <c r="M5608" s="112"/>
      <c r="N5608" s="128"/>
      <c r="O5608" s="129"/>
    </row>
    <row r="5609" spans="13:15" x14ac:dyDescent="0.25">
      <c r="M5609" s="112"/>
      <c r="N5609" s="128"/>
      <c r="O5609" s="129"/>
    </row>
    <row r="5610" spans="13:15" x14ac:dyDescent="0.25">
      <c r="M5610" s="112"/>
      <c r="N5610" s="128"/>
      <c r="O5610" s="129"/>
    </row>
    <row r="5611" spans="13:15" x14ac:dyDescent="0.25">
      <c r="M5611" s="112"/>
      <c r="N5611" s="128"/>
      <c r="O5611" s="129"/>
    </row>
    <row r="5612" spans="13:15" x14ac:dyDescent="0.25">
      <c r="M5612" s="112"/>
      <c r="N5612" s="128"/>
      <c r="O5612" s="129"/>
    </row>
    <row r="5613" spans="13:15" x14ac:dyDescent="0.25">
      <c r="M5613" s="112"/>
      <c r="N5613" s="128"/>
      <c r="O5613" s="129"/>
    </row>
    <row r="5614" spans="13:15" x14ac:dyDescent="0.25">
      <c r="M5614" s="112"/>
      <c r="N5614" s="128"/>
      <c r="O5614" s="129"/>
    </row>
    <row r="5615" spans="13:15" x14ac:dyDescent="0.25">
      <c r="M5615" s="112"/>
      <c r="N5615" s="128"/>
      <c r="O5615" s="129"/>
    </row>
    <row r="5616" spans="13:15" x14ac:dyDescent="0.25">
      <c r="M5616" s="112"/>
      <c r="N5616" s="128"/>
      <c r="O5616" s="129"/>
    </row>
    <row r="5617" spans="13:15" x14ac:dyDescent="0.25">
      <c r="M5617" s="112"/>
      <c r="N5617" s="128"/>
      <c r="O5617" s="129"/>
    </row>
    <row r="5618" spans="13:15" x14ac:dyDescent="0.25">
      <c r="M5618" s="112"/>
      <c r="N5618" s="128"/>
      <c r="O5618" s="129"/>
    </row>
    <row r="5619" spans="13:15" x14ac:dyDescent="0.25">
      <c r="M5619" s="112"/>
      <c r="N5619" s="128"/>
      <c r="O5619" s="129"/>
    </row>
    <row r="5620" spans="13:15" x14ac:dyDescent="0.25">
      <c r="M5620" s="112"/>
      <c r="N5620" s="128"/>
      <c r="O5620" s="129"/>
    </row>
    <row r="5621" spans="13:15" x14ac:dyDescent="0.25">
      <c r="M5621" s="112"/>
      <c r="N5621" s="128"/>
      <c r="O5621" s="129"/>
    </row>
    <row r="5622" spans="13:15" x14ac:dyDescent="0.25">
      <c r="M5622" s="112"/>
      <c r="N5622" s="128"/>
      <c r="O5622" s="129"/>
    </row>
    <row r="5623" spans="13:15" x14ac:dyDescent="0.25">
      <c r="M5623" s="112"/>
      <c r="N5623" s="128"/>
      <c r="O5623" s="129"/>
    </row>
    <row r="5624" spans="13:15" x14ac:dyDescent="0.25">
      <c r="M5624" s="112"/>
      <c r="N5624" s="128"/>
      <c r="O5624" s="129"/>
    </row>
    <row r="5625" spans="13:15" x14ac:dyDescent="0.25">
      <c r="M5625" s="112"/>
      <c r="N5625" s="128"/>
      <c r="O5625" s="129"/>
    </row>
    <row r="5626" spans="13:15" x14ac:dyDescent="0.25">
      <c r="M5626" s="112"/>
      <c r="N5626" s="128"/>
      <c r="O5626" s="129"/>
    </row>
    <row r="5627" spans="13:15" x14ac:dyDescent="0.25">
      <c r="M5627" s="112"/>
      <c r="N5627" s="128"/>
      <c r="O5627" s="129"/>
    </row>
    <row r="5628" spans="13:15" x14ac:dyDescent="0.25">
      <c r="M5628" s="112"/>
      <c r="N5628" s="128"/>
      <c r="O5628" s="129"/>
    </row>
    <row r="5629" spans="13:15" x14ac:dyDescent="0.25">
      <c r="M5629" s="112"/>
      <c r="N5629" s="128"/>
      <c r="O5629" s="129"/>
    </row>
    <row r="5630" spans="13:15" x14ac:dyDescent="0.25">
      <c r="M5630" s="112"/>
      <c r="N5630" s="128"/>
      <c r="O5630" s="129"/>
    </row>
    <row r="5631" spans="13:15" x14ac:dyDescent="0.25">
      <c r="M5631" s="112"/>
      <c r="N5631" s="128"/>
      <c r="O5631" s="129"/>
    </row>
    <row r="5632" spans="13:15" x14ac:dyDescent="0.25">
      <c r="M5632" s="112"/>
      <c r="N5632" s="128"/>
      <c r="O5632" s="129"/>
    </row>
    <row r="5633" spans="13:15" x14ac:dyDescent="0.25">
      <c r="M5633" s="112"/>
      <c r="N5633" s="128"/>
      <c r="O5633" s="129"/>
    </row>
    <row r="5634" spans="13:15" x14ac:dyDescent="0.25">
      <c r="M5634" s="112"/>
      <c r="N5634" s="128"/>
      <c r="O5634" s="129"/>
    </row>
    <row r="5635" spans="13:15" x14ac:dyDescent="0.25">
      <c r="M5635" s="112"/>
      <c r="N5635" s="128"/>
      <c r="O5635" s="129"/>
    </row>
    <row r="5636" spans="13:15" x14ac:dyDescent="0.25">
      <c r="M5636" s="112"/>
      <c r="N5636" s="128"/>
      <c r="O5636" s="129"/>
    </row>
    <row r="5637" spans="13:15" x14ac:dyDescent="0.25">
      <c r="M5637" s="112"/>
      <c r="N5637" s="128"/>
      <c r="O5637" s="129"/>
    </row>
    <row r="5638" spans="13:15" x14ac:dyDescent="0.25">
      <c r="M5638" s="112"/>
      <c r="N5638" s="128"/>
      <c r="O5638" s="129"/>
    </row>
    <row r="5639" spans="13:15" x14ac:dyDescent="0.25">
      <c r="M5639" s="112"/>
      <c r="N5639" s="128"/>
      <c r="O5639" s="129"/>
    </row>
    <row r="5640" spans="13:15" x14ac:dyDescent="0.25">
      <c r="M5640" s="112"/>
      <c r="N5640" s="128"/>
      <c r="O5640" s="129"/>
    </row>
    <row r="5641" spans="13:15" x14ac:dyDescent="0.25">
      <c r="M5641" s="112"/>
      <c r="N5641" s="128"/>
      <c r="O5641" s="129"/>
    </row>
    <row r="5642" spans="13:15" x14ac:dyDescent="0.25">
      <c r="M5642" s="112"/>
      <c r="N5642" s="128"/>
      <c r="O5642" s="129"/>
    </row>
    <row r="5643" spans="13:15" x14ac:dyDescent="0.25">
      <c r="M5643" s="112"/>
      <c r="N5643" s="128"/>
      <c r="O5643" s="129"/>
    </row>
    <row r="5644" spans="13:15" x14ac:dyDescent="0.25">
      <c r="M5644" s="112"/>
      <c r="N5644" s="128"/>
      <c r="O5644" s="129"/>
    </row>
    <row r="5645" spans="13:15" x14ac:dyDescent="0.25">
      <c r="M5645" s="112"/>
      <c r="N5645" s="128"/>
      <c r="O5645" s="129"/>
    </row>
    <row r="5646" spans="13:15" x14ac:dyDescent="0.25">
      <c r="M5646" s="112"/>
      <c r="N5646" s="128"/>
      <c r="O5646" s="129"/>
    </row>
    <row r="5647" spans="13:15" x14ac:dyDescent="0.25">
      <c r="M5647" s="112"/>
      <c r="N5647" s="128"/>
      <c r="O5647" s="129"/>
    </row>
    <row r="5648" spans="13:15" x14ac:dyDescent="0.25">
      <c r="M5648" s="112"/>
      <c r="N5648" s="128"/>
      <c r="O5648" s="129"/>
    </row>
    <row r="5649" spans="13:15" x14ac:dyDescent="0.25">
      <c r="M5649" s="112"/>
      <c r="N5649" s="128"/>
      <c r="O5649" s="129"/>
    </row>
    <row r="5650" spans="13:15" x14ac:dyDescent="0.25">
      <c r="M5650" s="112"/>
      <c r="N5650" s="128"/>
      <c r="O5650" s="129"/>
    </row>
    <row r="5651" spans="13:15" x14ac:dyDescent="0.25">
      <c r="M5651" s="112"/>
      <c r="N5651" s="128"/>
      <c r="O5651" s="129"/>
    </row>
    <row r="5652" spans="13:15" x14ac:dyDescent="0.25">
      <c r="M5652" s="112"/>
      <c r="N5652" s="128"/>
      <c r="O5652" s="129"/>
    </row>
  </sheetData>
  <autoFilter ref="A4:R904"/>
  <mergeCells count="3488">
    <mergeCell ref="R167:R168"/>
    <mergeCell ref="D169:D170"/>
    <mergeCell ref="E169:E170"/>
    <mergeCell ref="F169:F170"/>
    <mergeCell ref="G169:G170"/>
    <mergeCell ref="H169:H170"/>
    <mergeCell ref="I169:I170"/>
    <mergeCell ref="J169:J170"/>
    <mergeCell ref="K169:K170"/>
    <mergeCell ref="L169:L170"/>
    <mergeCell ref="M169:M170"/>
    <mergeCell ref="N169:N170"/>
    <mergeCell ref="O169:O170"/>
    <mergeCell ref="P169:P170"/>
    <mergeCell ref="Q169:Q170"/>
    <mergeCell ref="R169:R170"/>
    <mergeCell ref="A167:A170"/>
    <mergeCell ref="B167:B170"/>
    <mergeCell ref="C167:C170"/>
    <mergeCell ref="D167:D168"/>
    <mergeCell ref="E167:E168"/>
    <mergeCell ref="F167:F168"/>
    <mergeCell ref="G167:G168"/>
    <mergeCell ref="H167:H168"/>
    <mergeCell ref="I167:I168"/>
    <mergeCell ref="J167:J168"/>
    <mergeCell ref="K167:K168"/>
    <mergeCell ref="L167:L168"/>
    <mergeCell ref="M167:M168"/>
    <mergeCell ref="N167:N168"/>
    <mergeCell ref="O167:O168"/>
    <mergeCell ref="P167:P168"/>
    <mergeCell ref="A163:A166"/>
    <mergeCell ref="B163:B166"/>
    <mergeCell ref="C163:C166"/>
    <mergeCell ref="D163:D164"/>
    <mergeCell ref="E163:E164"/>
    <mergeCell ref="H163:H164"/>
    <mergeCell ref="O163:O164"/>
    <mergeCell ref="P163:P164"/>
    <mergeCell ref="D165:D166"/>
    <mergeCell ref="E165:E166"/>
    <mergeCell ref="H165:H166"/>
    <mergeCell ref="O165:O166"/>
    <mergeCell ref="P165:P166"/>
    <mergeCell ref="Q165:Q166"/>
    <mergeCell ref="R165:R166"/>
    <mergeCell ref="F163:F164"/>
    <mergeCell ref="G163:G164"/>
    <mergeCell ref="F165:F166"/>
    <mergeCell ref="G165:G166"/>
    <mergeCell ref="I163:I164"/>
    <mergeCell ref="J163:J164"/>
    <mergeCell ref="K163:K164"/>
    <mergeCell ref="L163:L164"/>
    <mergeCell ref="M163:M164"/>
    <mergeCell ref="N163:N164"/>
    <mergeCell ref="I165:I166"/>
    <mergeCell ref="J165:J166"/>
    <mergeCell ref="K165:K166"/>
    <mergeCell ref="L165:L166"/>
    <mergeCell ref="M165:M166"/>
    <mergeCell ref="N165:N166"/>
    <mergeCell ref="P358:P359"/>
    <mergeCell ref="Q358:Q359"/>
    <mergeCell ref="R358:R359"/>
    <mergeCell ref="P363:P364"/>
    <mergeCell ref="Q363:Q364"/>
    <mergeCell ref="R363:R364"/>
    <mergeCell ref="P365:P366"/>
    <mergeCell ref="Q365:Q366"/>
    <mergeCell ref="R365:R366"/>
    <mergeCell ref="D605:D606"/>
    <mergeCell ref="E605:E606"/>
    <mergeCell ref="D607:D608"/>
    <mergeCell ref="E709:E710"/>
    <mergeCell ref="P356:P357"/>
    <mergeCell ref="O338:O339"/>
    <mergeCell ref="P338:P339"/>
    <mergeCell ref="Q338:Q339"/>
    <mergeCell ref="R338:R339"/>
    <mergeCell ref="O340:O341"/>
    <mergeCell ref="P340:P341"/>
    <mergeCell ref="Q340:Q341"/>
    <mergeCell ref="R340:R341"/>
    <mergeCell ref="Q356:Q357"/>
    <mergeCell ref="R356:R357"/>
    <mergeCell ref="P367:P368"/>
    <mergeCell ref="Q367:Q368"/>
    <mergeCell ref="R367:R368"/>
    <mergeCell ref="P369:P370"/>
    <mergeCell ref="Q369:Q370"/>
    <mergeCell ref="R369:R370"/>
    <mergeCell ref="P371:P372"/>
    <mergeCell ref="Q371:Q372"/>
    <mergeCell ref="B334:B337"/>
    <mergeCell ref="O334:O335"/>
    <mergeCell ref="P334:P335"/>
    <mergeCell ref="Q334:Q335"/>
    <mergeCell ref="R334:R335"/>
    <mergeCell ref="O336:O337"/>
    <mergeCell ref="P336:P337"/>
    <mergeCell ref="Q336:Q337"/>
    <mergeCell ref="R336:R337"/>
    <mergeCell ref="A893:A896"/>
    <mergeCell ref="B893:B896"/>
    <mergeCell ref="C893:C896"/>
    <mergeCell ref="D893:D894"/>
    <mergeCell ref="E893:E894"/>
    <mergeCell ref="H893:H894"/>
    <mergeCell ref="O893:O894"/>
    <mergeCell ref="A869:A876"/>
    <mergeCell ref="B869:B876"/>
    <mergeCell ref="C869:C876"/>
    <mergeCell ref="D869:D870"/>
    <mergeCell ref="E869:E870"/>
    <mergeCell ref="D596:D597"/>
    <mergeCell ref="E596:E597"/>
    <mergeCell ref="H869:H870"/>
    <mergeCell ref="O869:O870"/>
    <mergeCell ref="A865:A868"/>
    <mergeCell ref="B865:B868"/>
    <mergeCell ref="C865:C868"/>
    <mergeCell ref="D865:D866"/>
    <mergeCell ref="E865:E866"/>
    <mergeCell ref="H865:H866"/>
    <mergeCell ref="O865:O866"/>
    <mergeCell ref="H857:H858"/>
    <mergeCell ref="O857:O858"/>
    <mergeCell ref="O845:O846"/>
    <mergeCell ref="E837:E838"/>
    <mergeCell ref="P901:P902"/>
    <mergeCell ref="Q901:Q902"/>
    <mergeCell ref="R901:R902"/>
    <mergeCell ref="D903:D904"/>
    <mergeCell ref="E903:E904"/>
    <mergeCell ref="H903:H904"/>
    <mergeCell ref="P903:P904"/>
    <mergeCell ref="Q903:Q904"/>
    <mergeCell ref="R903:R904"/>
    <mergeCell ref="A897:A900"/>
    <mergeCell ref="B897:B900"/>
    <mergeCell ref="C897:C900"/>
    <mergeCell ref="D897:D898"/>
    <mergeCell ref="E897:E898"/>
    <mergeCell ref="H897:H898"/>
    <mergeCell ref="O897:O898"/>
    <mergeCell ref="P897:P898"/>
    <mergeCell ref="Q897:Q898"/>
    <mergeCell ref="R897:R898"/>
    <mergeCell ref="D899:D900"/>
    <mergeCell ref="E899:E900"/>
    <mergeCell ref="H899:H900"/>
    <mergeCell ref="O899:O900"/>
    <mergeCell ref="P899:P900"/>
    <mergeCell ref="Q899:Q900"/>
    <mergeCell ref="R899:R900"/>
    <mergeCell ref="A901:A904"/>
    <mergeCell ref="B901:B904"/>
    <mergeCell ref="C901:C904"/>
    <mergeCell ref="D901:D902"/>
    <mergeCell ref="E901:E902"/>
    <mergeCell ref="O901:O902"/>
    <mergeCell ref="H901:H902"/>
    <mergeCell ref="P893:P894"/>
    <mergeCell ref="Q893:Q894"/>
    <mergeCell ref="R893:R894"/>
    <mergeCell ref="D895:D896"/>
    <mergeCell ref="E895:E896"/>
    <mergeCell ref="H895:H896"/>
    <mergeCell ref="O895:O896"/>
    <mergeCell ref="P895:P896"/>
    <mergeCell ref="Q895:Q896"/>
    <mergeCell ref="R895:R896"/>
    <mergeCell ref="A885:A892"/>
    <mergeCell ref="B885:B892"/>
    <mergeCell ref="C885:C892"/>
    <mergeCell ref="D885:D886"/>
    <mergeCell ref="E885:E886"/>
    <mergeCell ref="H885:H886"/>
    <mergeCell ref="O885:O886"/>
    <mergeCell ref="P885:P886"/>
    <mergeCell ref="Q885:Q886"/>
    <mergeCell ref="R885:R886"/>
    <mergeCell ref="D889:D890"/>
    <mergeCell ref="E889:E890"/>
    <mergeCell ref="H889:H890"/>
    <mergeCell ref="O889:O890"/>
    <mergeCell ref="P889:P890"/>
    <mergeCell ref="Q889:Q890"/>
    <mergeCell ref="R889:R890"/>
    <mergeCell ref="D891:D892"/>
    <mergeCell ref="E891:E892"/>
    <mergeCell ref="H891:H892"/>
    <mergeCell ref="O891:O892"/>
    <mergeCell ref="P891:P892"/>
    <mergeCell ref="Q891:Q892"/>
    <mergeCell ref="R891:R892"/>
    <mergeCell ref="A877:A884"/>
    <mergeCell ref="B877:B884"/>
    <mergeCell ref="C877:C884"/>
    <mergeCell ref="D877:D878"/>
    <mergeCell ref="E877:E878"/>
    <mergeCell ref="H877:H878"/>
    <mergeCell ref="O877:O878"/>
    <mergeCell ref="P877:P878"/>
    <mergeCell ref="Q877:Q878"/>
    <mergeCell ref="R877:R878"/>
    <mergeCell ref="D881:D882"/>
    <mergeCell ref="E881:E882"/>
    <mergeCell ref="H881:H882"/>
    <mergeCell ref="O881:O882"/>
    <mergeCell ref="P881:P882"/>
    <mergeCell ref="Q881:Q882"/>
    <mergeCell ref="R881:R882"/>
    <mergeCell ref="D883:D884"/>
    <mergeCell ref="E883:E884"/>
    <mergeCell ref="H883:H884"/>
    <mergeCell ref="O883:O884"/>
    <mergeCell ref="P883:P884"/>
    <mergeCell ref="Q883:Q884"/>
    <mergeCell ref="R883:R884"/>
    <mergeCell ref="D879:D880"/>
    <mergeCell ref="E879:E880"/>
    <mergeCell ref="H879:H880"/>
    <mergeCell ref="O879:O880"/>
    <mergeCell ref="P879:P880"/>
    <mergeCell ref="P869:P870"/>
    <mergeCell ref="Q869:Q870"/>
    <mergeCell ref="R869:R870"/>
    <mergeCell ref="D873:D874"/>
    <mergeCell ref="E873:E874"/>
    <mergeCell ref="H873:H874"/>
    <mergeCell ref="O873:O874"/>
    <mergeCell ref="P873:P874"/>
    <mergeCell ref="Q873:Q874"/>
    <mergeCell ref="R873:R874"/>
    <mergeCell ref="D875:D876"/>
    <mergeCell ref="E875:E876"/>
    <mergeCell ref="H875:H876"/>
    <mergeCell ref="O875:O876"/>
    <mergeCell ref="P875:P876"/>
    <mergeCell ref="Q875:Q876"/>
    <mergeCell ref="R875:R876"/>
    <mergeCell ref="D871:D872"/>
    <mergeCell ref="E871:E872"/>
    <mergeCell ref="H871:H872"/>
    <mergeCell ref="O871:O872"/>
    <mergeCell ref="P871:P872"/>
    <mergeCell ref="Q871:Q872"/>
    <mergeCell ref="R871:R872"/>
    <mergeCell ref="Q879:Q880"/>
    <mergeCell ref="R879:R880"/>
    <mergeCell ref="P865:P866"/>
    <mergeCell ref="Q865:Q866"/>
    <mergeCell ref="R865:R866"/>
    <mergeCell ref="D867:D868"/>
    <mergeCell ref="E867:E868"/>
    <mergeCell ref="H867:H868"/>
    <mergeCell ref="O867:O868"/>
    <mergeCell ref="P867:P868"/>
    <mergeCell ref="Q867:Q868"/>
    <mergeCell ref="R867:R868"/>
    <mergeCell ref="A861:A864"/>
    <mergeCell ref="B861:B864"/>
    <mergeCell ref="C861:C864"/>
    <mergeCell ref="D861:D862"/>
    <mergeCell ref="E861:E862"/>
    <mergeCell ref="H861:H862"/>
    <mergeCell ref="O861:O862"/>
    <mergeCell ref="P861:P862"/>
    <mergeCell ref="Q861:Q862"/>
    <mergeCell ref="R861:R862"/>
    <mergeCell ref="D863:D864"/>
    <mergeCell ref="E863:E864"/>
    <mergeCell ref="H863:H864"/>
    <mergeCell ref="O863:O864"/>
    <mergeCell ref="P863:P864"/>
    <mergeCell ref="Q863:Q864"/>
    <mergeCell ref="R863:R864"/>
    <mergeCell ref="P857:P858"/>
    <mergeCell ref="Q857:Q858"/>
    <mergeCell ref="R857:R858"/>
    <mergeCell ref="D859:D860"/>
    <mergeCell ref="E859:E860"/>
    <mergeCell ref="H859:H860"/>
    <mergeCell ref="O859:O860"/>
    <mergeCell ref="P859:P860"/>
    <mergeCell ref="Q859:Q860"/>
    <mergeCell ref="R859:R860"/>
    <mergeCell ref="A853:A856"/>
    <mergeCell ref="B853:B856"/>
    <mergeCell ref="C853:C856"/>
    <mergeCell ref="D853:D854"/>
    <mergeCell ref="E853:E854"/>
    <mergeCell ref="H853:H854"/>
    <mergeCell ref="O853:O854"/>
    <mergeCell ref="P853:P854"/>
    <mergeCell ref="Q853:Q854"/>
    <mergeCell ref="R853:R854"/>
    <mergeCell ref="D855:D856"/>
    <mergeCell ref="E855:E856"/>
    <mergeCell ref="H855:H856"/>
    <mergeCell ref="O855:O856"/>
    <mergeCell ref="P855:P856"/>
    <mergeCell ref="Q855:Q856"/>
    <mergeCell ref="R855:R856"/>
    <mergeCell ref="A857:A860"/>
    <mergeCell ref="B857:B860"/>
    <mergeCell ref="C857:C860"/>
    <mergeCell ref="D857:D858"/>
    <mergeCell ref="E857:E858"/>
    <mergeCell ref="P845:P846"/>
    <mergeCell ref="Q845:Q846"/>
    <mergeCell ref="R845:R846"/>
    <mergeCell ref="D847:D848"/>
    <mergeCell ref="E847:E848"/>
    <mergeCell ref="H847:H848"/>
    <mergeCell ref="O847:O848"/>
    <mergeCell ref="P847:P848"/>
    <mergeCell ref="Q847:Q848"/>
    <mergeCell ref="R847:R848"/>
    <mergeCell ref="A849:A852"/>
    <mergeCell ref="B849:B852"/>
    <mergeCell ref="C849:C852"/>
    <mergeCell ref="D849:D850"/>
    <mergeCell ref="E849:E850"/>
    <mergeCell ref="H849:H850"/>
    <mergeCell ref="O849:O850"/>
    <mergeCell ref="P849:P850"/>
    <mergeCell ref="Q849:Q850"/>
    <mergeCell ref="R849:R850"/>
    <mergeCell ref="D851:D852"/>
    <mergeCell ref="E851:E852"/>
    <mergeCell ref="H851:H852"/>
    <mergeCell ref="O851:O852"/>
    <mergeCell ref="P851:P852"/>
    <mergeCell ref="Q851:Q852"/>
    <mergeCell ref="R851:R852"/>
    <mergeCell ref="H845:H846"/>
    <mergeCell ref="A845:A848"/>
    <mergeCell ref="B845:B848"/>
    <mergeCell ref="C845:C848"/>
    <mergeCell ref="D845:D846"/>
    <mergeCell ref="E845:E846"/>
    <mergeCell ref="A841:A844"/>
    <mergeCell ref="B841:B844"/>
    <mergeCell ref="C841:C844"/>
    <mergeCell ref="D841:D842"/>
    <mergeCell ref="E841:E842"/>
    <mergeCell ref="E839:E840"/>
    <mergeCell ref="C812:C815"/>
    <mergeCell ref="C816:C819"/>
    <mergeCell ref="D757:D758"/>
    <mergeCell ref="E757:E758"/>
    <mergeCell ref="D759:D760"/>
    <mergeCell ref="D761:D764"/>
    <mergeCell ref="A812:A815"/>
    <mergeCell ref="E802:E803"/>
    <mergeCell ref="H808:H809"/>
    <mergeCell ref="H810:H811"/>
    <mergeCell ref="H812:H813"/>
    <mergeCell ref="H816:H817"/>
    <mergeCell ref="H818:H819"/>
    <mergeCell ref="H820:H821"/>
    <mergeCell ref="H822:H823"/>
    <mergeCell ref="E835:E836"/>
    <mergeCell ref="D839:D840"/>
    <mergeCell ref="D837:D838"/>
    <mergeCell ref="D835:D836"/>
    <mergeCell ref="H841:H842"/>
    <mergeCell ref="H814:H815"/>
    <mergeCell ref="H835:H836"/>
    <mergeCell ref="H792:H793"/>
    <mergeCell ref="H794:H795"/>
    <mergeCell ref="H796:H797"/>
    <mergeCell ref="P395:P396"/>
    <mergeCell ref="Q395:Q396"/>
    <mergeCell ref="R395:R396"/>
    <mergeCell ref="P397:P398"/>
    <mergeCell ref="Q397:Q398"/>
    <mergeCell ref="R397:R398"/>
    <mergeCell ref="Q375:Q376"/>
    <mergeCell ref="R371:R372"/>
    <mergeCell ref="Q377:Q378"/>
    <mergeCell ref="R377:R378"/>
    <mergeCell ref="P373:P378"/>
    <mergeCell ref="P391:P392"/>
    <mergeCell ref="Q391:Q392"/>
    <mergeCell ref="R391:R392"/>
    <mergeCell ref="P393:P394"/>
    <mergeCell ref="Q393:Q394"/>
    <mergeCell ref="R393:R394"/>
    <mergeCell ref="P379:P380"/>
    <mergeCell ref="Q379:Q380"/>
    <mergeCell ref="R379:R380"/>
    <mergeCell ref="P381:P382"/>
    <mergeCell ref="Q381:Q382"/>
    <mergeCell ref="R381:R382"/>
    <mergeCell ref="P383:P384"/>
    <mergeCell ref="Q383:Q384"/>
    <mergeCell ref="R383:R384"/>
    <mergeCell ref="P385:P386"/>
    <mergeCell ref="Q385:Q386"/>
    <mergeCell ref="R385:R386"/>
    <mergeCell ref="O841:O842"/>
    <mergeCell ref="P841:P842"/>
    <mergeCell ref="Q841:Q842"/>
    <mergeCell ref="R841:R842"/>
    <mergeCell ref="D843:D844"/>
    <mergeCell ref="E843:E844"/>
    <mergeCell ref="H843:H844"/>
    <mergeCell ref="O843:O844"/>
    <mergeCell ref="P843:P844"/>
    <mergeCell ref="Q843:Q844"/>
    <mergeCell ref="R843:R844"/>
    <mergeCell ref="H725:H726"/>
    <mergeCell ref="O785:O786"/>
    <mergeCell ref="O787:O788"/>
    <mergeCell ref="O759:O760"/>
    <mergeCell ref="O761:O762"/>
    <mergeCell ref="O765:O768"/>
    <mergeCell ref="H765:H766"/>
    <mergeCell ref="O741:O742"/>
    <mergeCell ref="H770:H771"/>
    <mergeCell ref="H772:H773"/>
    <mergeCell ref="O804:O805"/>
    <mergeCell ref="H837:H838"/>
    <mergeCell ref="O830:O831"/>
    <mergeCell ref="O806:O807"/>
    <mergeCell ref="O808:O809"/>
    <mergeCell ref="O810:O811"/>
    <mergeCell ref="O812:O813"/>
    <mergeCell ref="O814:O815"/>
    <mergeCell ref="O818:O819"/>
    <mergeCell ref="O820:O821"/>
    <mergeCell ref="O822:O823"/>
    <mergeCell ref="P352:P353"/>
    <mergeCell ref="Q352:Q353"/>
    <mergeCell ref="R352:R353"/>
    <mergeCell ref="P354:P355"/>
    <mergeCell ref="Q354:Q355"/>
    <mergeCell ref="P350:P351"/>
    <mergeCell ref="P320:P321"/>
    <mergeCell ref="Q320:Q321"/>
    <mergeCell ref="O350:O351"/>
    <mergeCell ref="O358:O359"/>
    <mergeCell ref="O373:O374"/>
    <mergeCell ref="O494:O497"/>
    <mergeCell ref="O498:O499"/>
    <mergeCell ref="O483:O484"/>
    <mergeCell ref="O485:O486"/>
    <mergeCell ref="O487:O488"/>
    <mergeCell ref="O491:O492"/>
    <mergeCell ref="P405:P406"/>
    <mergeCell ref="Q405:Q406"/>
    <mergeCell ref="R405:R406"/>
    <mergeCell ref="P387:P388"/>
    <mergeCell ref="Q387:Q388"/>
    <mergeCell ref="R387:R388"/>
    <mergeCell ref="P389:P390"/>
    <mergeCell ref="Q389:Q390"/>
    <mergeCell ref="R389:R390"/>
    <mergeCell ref="Q350:Q351"/>
    <mergeCell ref="R350:R351"/>
    <mergeCell ref="Q373:Q374"/>
    <mergeCell ref="R373:R374"/>
    <mergeCell ref="R354:R355"/>
    <mergeCell ref="R375:R376"/>
    <mergeCell ref="Q403:Q404"/>
    <mergeCell ref="R403:R404"/>
    <mergeCell ref="P422:P423"/>
    <mergeCell ref="Q422:Q423"/>
    <mergeCell ref="R422:R423"/>
    <mergeCell ref="P407:P408"/>
    <mergeCell ref="Q407:Q408"/>
    <mergeCell ref="R407:R408"/>
    <mergeCell ref="P409:P410"/>
    <mergeCell ref="Q409:Q410"/>
    <mergeCell ref="R409:R410"/>
    <mergeCell ref="P411:P412"/>
    <mergeCell ref="Q411:Q412"/>
    <mergeCell ref="R411:R412"/>
    <mergeCell ref="P413:P414"/>
    <mergeCell ref="Q413:Q414"/>
    <mergeCell ref="R413:R414"/>
    <mergeCell ref="P416:P417"/>
    <mergeCell ref="Q416:Q417"/>
    <mergeCell ref="R416:R417"/>
    <mergeCell ref="P418:P419"/>
    <mergeCell ref="Q418:Q419"/>
    <mergeCell ref="R418:R419"/>
    <mergeCell ref="P420:P421"/>
    <mergeCell ref="Q420:Q421"/>
    <mergeCell ref="R420:R421"/>
    <mergeCell ref="Q399:Q400"/>
    <mergeCell ref="R399:R400"/>
    <mergeCell ref="P399:P400"/>
    <mergeCell ref="P401:P402"/>
    <mergeCell ref="Q401:Q402"/>
    <mergeCell ref="R401:R402"/>
    <mergeCell ref="P403:P404"/>
    <mergeCell ref="P293:P294"/>
    <mergeCell ref="Q293:Q294"/>
    <mergeCell ref="R293:R294"/>
    <mergeCell ref="P295:P296"/>
    <mergeCell ref="Q295:Q296"/>
    <mergeCell ref="R295:R296"/>
    <mergeCell ref="P360:P361"/>
    <mergeCell ref="Q360:Q361"/>
    <mergeCell ref="R360:R361"/>
    <mergeCell ref="P309:P310"/>
    <mergeCell ref="Q309:Q310"/>
    <mergeCell ref="R309:R310"/>
    <mergeCell ref="P311:P312"/>
    <mergeCell ref="Q311:Q312"/>
    <mergeCell ref="R311:R312"/>
    <mergeCell ref="Q346:Q347"/>
    <mergeCell ref="R346:R347"/>
    <mergeCell ref="P348:P349"/>
    <mergeCell ref="Q348:Q349"/>
    <mergeCell ref="R348:R349"/>
    <mergeCell ref="P346:P347"/>
    <mergeCell ref="Q299:Q300"/>
    <mergeCell ref="P299:P300"/>
    <mergeCell ref="P330:P331"/>
    <mergeCell ref="Q330:Q331"/>
    <mergeCell ref="R330:R331"/>
    <mergeCell ref="P332:P333"/>
    <mergeCell ref="Q332:Q333"/>
    <mergeCell ref="R332:R333"/>
    <mergeCell ref="P318:P319"/>
    <mergeCell ref="Q318:Q319"/>
    <mergeCell ref="R318:R319"/>
    <mergeCell ref="P281:P282"/>
    <mergeCell ref="Q281:Q282"/>
    <mergeCell ref="R281:R282"/>
    <mergeCell ref="P283:P284"/>
    <mergeCell ref="Q283:Q284"/>
    <mergeCell ref="R283:R284"/>
    <mergeCell ref="P285:P286"/>
    <mergeCell ref="Q285:Q286"/>
    <mergeCell ref="R285:R286"/>
    <mergeCell ref="P287:P288"/>
    <mergeCell ref="Q287:Q288"/>
    <mergeCell ref="R287:R288"/>
    <mergeCell ref="P289:P290"/>
    <mergeCell ref="Q289:Q290"/>
    <mergeCell ref="R289:R290"/>
    <mergeCell ref="P291:P292"/>
    <mergeCell ref="Q291:Q292"/>
    <mergeCell ref="R291:R292"/>
    <mergeCell ref="Q324:Q325"/>
    <mergeCell ref="R324:R325"/>
    <mergeCell ref="P326:P327"/>
    <mergeCell ref="Q326:Q327"/>
    <mergeCell ref="R326:R327"/>
    <mergeCell ref="P324:P325"/>
    <mergeCell ref="R320:R321"/>
    <mergeCell ref="P322:P323"/>
    <mergeCell ref="Q322:Q323"/>
    <mergeCell ref="R322:R323"/>
    <mergeCell ref="P269:P270"/>
    <mergeCell ref="Q269:Q270"/>
    <mergeCell ref="R269:R270"/>
    <mergeCell ref="P271:P272"/>
    <mergeCell ref="Q271:Q272"/>
    <mergeCell ref="R271:R272"/>
    <mergeCell ref="P273:P274"/>
    <mergeCell ref="Q273:Q274"/>
    <mergeCell ref="R273:R274"/>
    <mergeCell ref="P275:P276"/>
    <mergeCell ref="Q275:Q276"/>
    <mergeCell ref="R275:R276"/>
    <mergeCell ref="P277:P278"/>
    <mergeCell ref="Q277:Q278"/>
    <mergeCell ref="R277:R278"/>
    <mergeCell ref="P279:P280"/>
    <mergeCell ref="Q279:Q280"/>
    <mergeCell ref="R279:R280"/>
    <mergeCell ref="R305:R306"/>
    <mergeCell ref="P305:P306"/>
    <mergeCell ref="Q305:Q306"/>
    <mergeCell ref="Q307:Q308"/>
    <mergeCell ref="R297:R298"/>
    <mergeCell ref="Q297:Q298"/>
    <mergeCell ref="P297:P298"/>
    <mergeCell ref="P257:P258"/>
    <mergeCell ref="Q257:Q258"/>
    <mergeCell ref="R257:R258"/>
    <mergeCell ref="P259:P260"/>
    <mergeCell ref="Q259:Q260"/>
    <mergeCell ref="R259:R260"/>
    <mergeCell ref="P261:P262"/>
    <mergeCell ref="Q261:Q262"/>
    <mergeCell ref="R261:R262"/>
    <mergeCell ref="P263:P264"/>
    <mergeCell ref="Q263:Q264"/>
    <mergeCell ref="R263:R264"/>
    <mergeCell ref="P265:P266"/>
    <mergeCell ref="Q265:Q266"/>
    <mergeCell ref="R265:R266"/>
    <mergeCell ref="P267:P268"/>
    <mergeCell ref="Q267:Q268"/>
    <mergeCell ref="R267:R268"/>
    <mergeCell ref="P246:P247"/>
    <mergeCell ref="Q246:Q247"/>
    <mergeCell ref="R246:R247"/>
    <mergeCell ref="P248:P249"/>
    <mergeCell ref="Q248:Q249"/>
    <mergeCell ref="R248:R249"/>
    <mergeCell ref="P237:P238"/>
    <mergeCell ref="Q237:Q238"/>
    <mergeCell ref="R237:R238"/>
    <mergeCell ref="P250:P251"/>
    <mergeCell ref="Q250:Q251"/>
    <mergeCell ref="R250:R251"/>
    <mergeCell ref="P252:P253"/>
    <mergeCell ref="Q252:Q253"/>
    <mergeCell ref="R252:R253"/>
    <mergeCell ref="P255:P256"/>
    <mergeCell ref="Q255:Q256"/>
    <mergeCell ref="R255:R256"/>
    <mergeCell ref="P185:P186"/>
    <mergeCell ref="Q185:Q186"/>
    <mergeCell ref="R185:R186"/>
    <mergeCell ref="P159:P160"/>
    <mergeCell ref="Q159:Q160"/>
    <mergeCell ref="R159:R160"/>
    <mergeCell ref="P161:P162"/>
    <mergeCell ref="Q161:Q162"/>
    <mergeCell ref="R161:R162"/>
    <mergeCell ref="P187:P188"/>
    <mergeCell ref="Q187:Q188"/>
    <mergeCell ref="R187:R188"/>
    <mergeCell ref="R217:R218"/>
    <mergeCell ref="P227:P228"/>
    <mergeCell ref="Q227:Q228"/>
    <mergeCell ref="R227:R228"/>
    <mergeCell ref="P229:P230"/>
    <mergeCell ref="Q229:Q230"/>
    <mergeCell ref="R229:R230"/>
    <mergeCell ref="P225:P226"/>
    <mergeCell ref="Q225:Q226"/>
    <mergeCell ref="R225:R226"/>
    <mergeCell ref="P189:P190"/>
    <mergeCell ref="Q189:Q190"/>
    <mergeCell ref="R189:R190"/>
    <mergeCell ref="P191:P192"/>
    <mergeCell ref="Q191:Q192"/>
    <mergeCell ref="R191:R192"/>
    <mergeCell ref="P193:P194"/>
    <mergeCell ref="Q193:Q194"/>
    <mergeCell ref="R193:R194"/>
    <mergeCell ref="P195:P196"/>
    <mergeCell ref="P171:P172"/>
    <mergeCell ref="Q171:Q172"/>
    <mergeCell ref="R171:R172"/>
    <mergeCell ref="P173:P174"/>
    <mergeCell ref="Q173:Q174"/>
    <mergeCell ref="R173:R174"/>
    <mergeCell ref="P175:P176"/>
    <mergeCell ref="Q175:Q176"/>
    <mergeCell ref="R175:R176"/>
    <mergeCell ref="P177:P178"/>
    <mergeCell ref="Q177:Q178"/>
    <mergeCell ref="R177:R178"/>
    <mergeCell ref="P179:P180"/>
    <mergeCell ref="Q179:Q180"/>
    <mergeCell ref="R179:R180"/>
    <mergeCell ref="P139:P140"/>
    <mergeCell ref="Q139:Q140"/>
    <mergeCell ref="R139:R140"/>
    <mergeCell ref="P141:P142"/>
    <mergeCell ref="Q141:Q142"/>
    <mergeCell ref="R141:R142"/>
    <mergeCell ref="P143:P144"/>
    <mergeCell ref="Q143:Q144"/>
    <mergeCell ref="R143:R144"/>
    <mergeCell ref="P145:P146"/>
    <mergeCell ref="Q145:Q146"/>
    <mergeCell ref="R145:R146"/>
    <mergeCell ref="P155:P156"/>
    <mergeCell ref="Q155:Q156"/>
    <mergeCell ref="Q163:Q164"/>
    <mergeCell ref="R163:R164"/>
    <mergeCell ref="Q167:Q168"/>
    <mergeCell ref="P127:P128"/>
    <mergeCell ref="Q127:Q128"/>
    <mergeCell ref="R127:R128"/>
    <mergeCell ref="P129:P130"/>
    <mergeCell ref="Q129:Q130"/>
    <mergeCell ref="R129:R130"/>
    <mergeCell ref="P131:P132"/>
    <mergeCell ref="Q131:Q132"/>
    <mergeCell ref="R131:R132"/>
    <mergeCell ref="P133:P134"/>
    <mergeCell ref="Q133:Q134"/>
    <mergeCell ref="R133:R134"/>
    <mergeCell ref="P135:P136"/>
    <mergeCell ref="Q135:Q136"/>
    <mergeCell ref="R135:R136"/>
    <mergeCell ref="P121:P122"/>
    <mergeCell ref="P137:P138"/>
    <mergeCell ref="Q137:Q138"/>
    <mergeCell ref="R137:R138"/>
    <mergeCell ref="P89:P90"/>
    <mergeCell ref="Q89:Q90"/>
    <mergeCell ref="R89:R90"/>
    <mergeCell ref="P91:P92"/>
    <mergeCell ref="Q91:Q92"/>
    <mergeCell ref="R91:R92"/>
    <mergeCell ref="P109:P110"/>
    <mergeCell ref="Q109:Q110"/>
    <mergeCell ref="R109:R110"/>
    <mergeCell ref="P111:P112"/>
    <mergeCell ref="Q111:Q112"/>
    <mergeCell ref="R111:R112"/>
    <mergeCell ref="P113:P114"/>
    <mergeCell ref="Q113:Q114"/>
    <mergeCell ref="R113:R114"/>
    <mergeCell ref="P93:P94"/>
    <mergeCell ref="Q93:Q94"/>
    <mergeCell ref="R93:R94"/>
    <mergeCell ref="P99:P100"/>
    <mergeCell ref="Q99:Q100"/>
    <mergeCell ref="R99:R100"/>
    <mergeCell ref="P101:P102"/>
    <mergeCell ref="Q101:Q102"/>
    <mergeCell ref="R101:R102"/>
    <mergeCell ref="P103:P104"/>
    <mergeCell ref="Q103:Q104"/>
    <mergeCell ref="R103:R104"/>
    <mergeCell ref="P105:P106"/>
    <mergeCell ref="Q105:Q106"/>
    <mergeCell ref="R105:R106"/>
    <mergeCell ref="P107:P108"/>
    <mergeCell ref="Q107:Q108"/>
    <mergeCell ref="P77:P78"/>
    <mergeCell ref="Q77:Q78"/>
    <mergeCell ref="R77:R78"/>
    <mergeCell ref="P79:P80"/>
    <mergeCell ref="Q79:Q80"/>
    <mergeCell ref="R79:R80"/>
    <mergeCell ref="P81:P82"/>
    <mergeCell ref="Q81:Q82"/>
    <mergeCell ref="R81:R82"/>
    <mergeCell ref="P83:P84"/>
    <mergeCell ref="Q83:Q84"/>
    <mergeCell ref="R83:R84"/>
    <mergeCell ref="P85:P86"/>
    <mergeCell ref="Q85:Q86"/>
    <mergeCell ref="R85:R86"/>
    <mergeCell ref="P87:P88"/>
    <mergeCell ref="Q87:Q88"/>
    <mergeCell ref="R87:R88"/>
    <mergeCell ref="R63:R64"/>
    <mergeCell ref="P65:P66"/>
    <mergeCell ref="Q65:Q66"/>
    <mergeCell ref="R65:R66"/>
    <mergeCell ref="P67:P68"/>
    <mergeCell ref="Q67:Q68"/>
    <mergeCell ref="R67:R68"/>
    <mergeCell ref="P69:P70"/>
    <mergeCell ref="Q69:Q70"/>
    <mergeCell ref="R69:R70"/>
    <mergeCell ref="P71:P72"/>
    <mergeCell ref="Q71:Q72"/>
    <mergeCell ref="R71:R72"/>
    <mergeCell ref="P73:P74"/>
    <mergeCell ref="Q73:Q74"/>
    <mergeCell ref="R73:R74"/>
    <mergeCell ref="P75:P76"/>
    <mergeCell ref="Q75:Q76"/>
    <mergeCell ref="R75:R76"/>
    <mergeCell ref="P28:P29"/>
    <mergeCell ref="Q28:Q29"/>
    <mergeCell ref="R28:R29"/>
    <mergeCell ref="P30:P31"/>
    <mergeCell ref="Q30:Q31"/>
    <mergeCell ref="R30:R31"/>
    <mergeCell ref="P32:P33"/>
    <mergeCell ref="Q32:Q33"/>
    <mergeCell ref="R32:R33"/>
    <mergeCell ref="P34:P35"/>
    <mergeCell ref="Q34:Q35"/>
    <mergeCell ref="R34:R35"/>
    <mergeCell ref="P36:P37"/>
    <mergeCell ref="Q36:Q37"/>
    <mergeCell ref="R36:R37"/>
    <mergeCell ref="P61:P62"/>
    <mergeCell ref="Q61:Q62"/>
    <mergeCell ref="R61:R62"/>
    <mergeCell ref="P39:P40"/>
    <mergeCell ref="Q39:Q40"/>
    <mergeCell ref="R39:R40"/>
    <mergeCell ref="P41:P42"/>
    <mergeCell ref="Q41:Q42"/>
    <mergeCell ref="R41:R42"/>
    <mergeCell ref="P43:P44"/>
    <mergeCell ref="Q43:Q44"/>
    <mergeCell ref="R43:R44"/>
    <mergeCell ref="R53:R54"/>
    <mergeCell ref="P55:P56"/>
    <mergeCell ref="Q55:Q56"/>
    <mergeCell ref="R55:R56"/>
    <mergeCell ref="P57:P58"/>
    <mergeCell ref="P20:P21"/>
    <mergeCell ref="Q20:Q21"/>
    <mergeCell ref="R20:R21"/>
    <mergeCell ref="P22:P23"/>
    <mergeCell ref="Q22:Q23"/>
    <mergeCell ref="R22:R23"/>
    <mergeCell ref="P24:P25"/>
    <mergeCell ref="Q24:Q25"/>
    <mergeCell ref="R24:R25"/>
    <mergeCell ref="P14:P15"/>
    <mergeCell ref="Q14:Q15"/>
    <mergeCell ref="R14:R15"/>
    <mergeCell ref="P16:P17"/>
    <mergeCell ref="Q16:Q17"/>
    <mergeCell ref="R16:R17"/>
    <mergeCell ref="P26:P27"/>
    <mergeCell ref="Q26:Q27"/>
    <mergeCell ref="R26:R27"/>
    <mergeCell ref="P2:P4"/>
    <mergeCell ref="Q2:Q4"/>
    <mergeCell ref="R2:R4"/>
    <mergeCell ref="R8:R9"/>
    <mergeCell ref="Q8:Q9"/>
    <mergeCell ref="P8:P9"/>
    <mergeCell ref="R6:R7"/>
    <mergeCell ref="Q6:Q7"/>
    <mergeCell ref="P6:P7"/>
    <mergeCell ref="R12:R13"/>
    <mergeCell ref="Q12:Q13"/>
    <mergeCell ref="P12:P13"/>
    <mergeCell ref="R10:R11"/>
    <mergeCell ref="Q10:Q11"/>
    <mergeCell ref="P10:P11"/>
    <mergeCell ref="P18:P19"/>
    <mergeCell ref="Q18:Q19"/>
    <mergeCell ref="R18:R19"/>
    <mergeCell ref="H798:H799"/>
    <mergeCell ref="H800:H801"/>
    <mergeCell ref="H802:H803"/>
    <mergeCell ref="O796:O797"/>
    <mergeCell ref="O798:O799"/>
    <mergeCell ref="O800:O801"/>
    <mergeCell ref="O802:O803"/>
    <mergeCell ref="O792:O795"/>
    <mergeCell ref="O826:O827"/>
    <mergeCell ref="O828:O829"/>
    <mergeCell ref="H830:H831"/>
    <mergeCell ref="H832:H833"/>
    <mergeCell ref="O816:O817"/>
    <mergeCell ref="O832:O833"/>
    <mergeCell ref="O835:O838"/>
    <mergeCell ref="H804:H805"/>
    <mergeCell ref="H806:H807"/>
    <mergeCell ref="H790:H791"/>
    <mergeCell ref="H778:H779"/>
    <mergeCell ref="H780:H781"/>
    <mergeCell ref="O780:O781"/>
    <mergeCell ref="H785:H786"/>
    <mergeCell ref="H787:H788"/>
    <mergeCell ref="H783:H784"/>
    <mergeCell ref="H727:H728"/>
    <mergeCell ref="H735:H736"/>
    <mergeCell ref="H747:H748"/>
    <mergeCell ref="O745:O746"/>
    <mergeCell ref="E737:E738"/>
    <mergeCell ref="A755:A758"/>
    <mergeCell ref="E735:E736"/>
    <mergeCell ref="E743:E746"/>
    <mergeCell ref="B755:B758"/>
    <mergeCell ref="C755:C758"/>
    <mergeCell ref="H737:H738"/>
    <mergeCell ref="D727:D728"/>
    <mergeCell ref="A747:A750"/>
    <mergeCell ref="O747:O750"/>
    <mergeCell ref="D737:D738"/>
    <mergeCell ref="B747:B750"/>
    <mergeCell ref="O737:O738"/>
    <mergeCell ref="O739:O740"/>
    <mergeCell ref="H749:H750"/>
    <mergeCell ref="H755:H756"/>
    <mergeCell ref="H757:H758"/>
    <mergeCell ref="B733:B734"/>
    <mergeCell ref="D733:D734"/>
    <mergeCell ref="E733:E734"/>
    <mergeCell ref="A727:A734"/>
    <mergeCell ref="O723:O724"/>
    <mergeCell ref="O725:O726"/>
    <mergeCell ref="O727:O728"/>
    <mergeCell ref="O729:O730"/>
    <mergeCell ref="D725:D726"/>
    <mergeCell ref="O700:O703"/>
    <mergeCell ref="C727:C734"/>
    <mergeCell ref="D731:D732"/>
    <mergeCell ref="E731:E732"/>
    <mergeCell ref="D717:D718"/>
    <mergeCell ref="E717:E718"/>
    <mergeCell ref="C723:C726"/>
    <mergeCell ref="O755:O756"/>
    <mergeCell ref="O757:O758"/>
    <mergeCell ref="O735:O736"/>
    <mergeCell ref="H729:H730"/>
    <mergeCell ref="H705:H706"/>
    <mergeCell ref="O719:O720"/>
    <mergeCell ref="O721:O722"/>
    <mergeCell ref="H711:H712"/>
    <mergeCell ref="H733:H734"/>
    <mergeCell ref="H709:H710"/>
    <mergeCell ref="O705:O708"/>
    <mergeCell ref="O709:O710"/>
    <mergeCell ref="O711:O714"/>
    <mergeCell ref="H707:H708"/>
    <mergeCell ref="H721:H722"/>
    <mergeCell ref="H723:H724"/>
    <mergeCell ref="E739:E742"/>
    <mergeCell ref="D723:D724"/>
    <mergeCell ref="D700:D701"/>
    <mergeCell ref="C735:C738"/>
    <mergeCell ref="H696:H697"/>
    <mergeCell ref="H700:H701"/>
    <mergeCell ref="H702:H703"/>
    <mergeCell ref="O696:O697"/>
    <mergeCell ref="O698:O699"/>
    <mergeCell ref="H694:H695"/>
    <mergeCell ref="H713:H714"/>
    <mergeCell ref="H715:H716"/>
    <mergeCell ref="H717:H718"/>
    <mergeCell ref="H719:H720"/>
    <mergeCell ref="H698:H699"/>
    <mergeCell ref="O715:O716"/>
    <mergeCell ref="O717:O718"/>
    <mergeCell ref="O567:O568"/>
    <mergeCell ref="O569:O570"/>
    <mergeCell ref="O571:O572"/>
    <mergeCell ref="O592:O593"/>
    <mergeCell ref="H592:H593"/>
    <mergeCell ref="H588:H589"/>
    <mergeCell ref="H590:H591"/>
    <mergeCell ref="H621:H622"/>
    <mergeCell ref="H629:H630"/>
    <mergeCell ref="H631:H632"/>
    <mergeCell ref="O605:O606"/>
    <mergeCell ref="O607:O608"/>
    <mergeCell ref="O609:O610"/>
    <mergeCell ref="H605:H606"/>
    <mergeCell ref="H607:H608"/>
    <mergeCell ref="H609:H610"/>
    <mergeCell ref="H611:H612"/>
    <mergeCell ref="H613:H614"/>
    <mergeCell ref="H615:H616"/>
    <mergeCell ref="O555:O556"/>
    <mergeCell ref="H563:H564"/>
    <mergeCell ref="H577:H578"/>
    <mergeCell ref="O588:O589"/>
    <mergeCell ref="O590:O591"/>
    <mergeCell ref="O600:O601"/>
    <mergeCell ref="O602:O603"/>
    <mergeCell ref="H569:H570"/>
    <mergeCell ref="H571:H572"/>
    <mergeCell ref="H625:H626"/>
    <mergeCell ref="H565:H568"/>
    <mergeCell ref="O594:O595"/>
    <mergeCell ref="H600:H601"/>
    <mergeCell ref="H602:H603"/>
    <mergeCell ref="H561:H562"/>
    <mergeCell ref="O586:O587"/>
    <mergeCell ref="O559:O560"/>
    <mergeCell ref="H583:H584"/>
    <mergeCell ref="H555:H556"/>
    <mergeCell ref="O573:O574"/>
    <mergeCell ref="H586:H587"/>
    <mergeCell ref="H623:H624"/>
    <mergeCell ref="O526:O527"/>
    <mergeCell ref="O530:O531"/>
    <mergeCell ref="H551:H552"/>
    <mergeCell ref="O547:O550"/>
    <mergeCell ref="O551:O552"/>
    <mergeCell ref="H483:H484"/>
    <mergeCell ref="O473:O474"/>
    <mergeCell ref="H496:H497"/>
    <mergeCell ref="O489:O490"/>
    <mergeCell ref="H457:H458"/>
    <mergeCell ref="H459:H460"/>
    <mergeCell ref="H465:H466"/>
    <mergeCell ref="H467:H468"/>
    <mergeCell ref="H469:H470"/>
    <mergeCell ref="H471:H472"/>
    <mergeCell ref="H473:H474"/>
    <mergeCell ref="H498:H499"/>
    <mergeCell ref="H534:H535"/>
    <mergeCell ref="H536:H537"/>
    <mergeCell ref="O532:O533"/>
    <mergeCell ref="O534:O535"/>
    <mergeCell ref="O536:O537"/>
    <mergeCell ref="H461:H462"/>
    <mergeCell ref="O461:O462"/>
    <mergeCell ref="H528:H529"/>
    <mergeCell ref="O528:O529"/>
    <mergeCell ref="O538:O539"/>
    <mergeCell ref="O540:O541"/>
    <mergeCell ref="O542:O543"/>
    <mergeCell ref="O544:O545"/>
    <mergeCell ref="O445:O446"/>
    <mergeCell ref="O393:O394"/>
    <mergeCell ref="O455:O456"/>
    <mergeCell ref="O457:O458"/>
    <mergeCell ref="O459:O460"/>
    <mergeCell ref="O465:O466"/>
    <mergeCell ref="O467:O468"/>
    <mergeCell ref="O477:O478"/>
    <mergeCell ref="O479:O480"/>
    <mergeCell ref="O481:O482"/>
    <mergeCell ref="O471:O472"/>
    <mergeCell ref="O475:O476"/>
    <mergeCell ref="O469:O470"/>
    <mergeCell ref="H455:H456"/>
    <mergeCell ref="H475:H476"/>
    <mergeCell ref="H477:H478"/>
    <mergeCell ref="H479:H480"/>
    <mergeCell ref="H447:H448"/>
    <mergeCell ref="H449:H450"/>
    <mergeCell ref="H451:H452"/>
    <mergeCell ref="H481:H482"/>
    <mergeCell ref="H463:H464"/>
    <mergeCell ref="O463:O464"/>
    <mergeCell ref="H453:H454"/>
    <mergeCell ref="O447:O448"/>
    <mergeCell ref="O449:O450"/>
    <mergeCell ref="O451:O452"/>
    <mergeCell ref="O453:O454"/>
    <mergeCell ref="O441:O442"/>
    <mergeCell ref="O443:O444"/>
    <mergeCell ref="O416:O417"/>
    <mergeCell ref="O418:O419"/>
    <mergeCell ref="O422:O423"/>
    <mergeCell ref="O424:O425"/>
    <mergeCell ref="O426:O427"/>
    <mergeCell ref="O428:O429"/>
    <mergeCell ref="O430:O431"/>
    <mergeCell ref="O433:O434"/>
    <mergeCell ref="O405:O406"/>
    <mergeCell ref="O407:O408"/>
    <mergeCell ref="O411:O412"/>
    <mergeCell ref="O409:O410"/>
    <mergeCell ref="O395:O396"/>
    <mergeCell ref="O403:O404"/>
    <mergeCell ref="O354:O355"/>
    <mergeCell ref="O356:O357"/>
    <mergeCell ref="O360:O361"/>
    <mergeCell ref="O399:O400"/>
    <mergeCell ref="O391:O392"/>
    <mergeCell ref="O413:O414"/>
    <mergeCell ref="O435:O436"/>
    <mergeCell ref="O352:O353"/>
    <mergeCell ref="O397:O398"/>
    <mergeCell ref="O369:O370"/>
    <mergeCell ref="O367:O368"/>
    <mergeCell ref="O285:O286"/>
    <mergeCell ref="O287:O288"/>
    <mergeCell ref="O289:O290"/>
    <mergeCell ref="O291:O292"/>
    <mergeCell ref="O293:O294"/>
    <mergeCell ref="O314:O315"/>
    <mergeCell ref="O379:O380"/>
    <mergeCell ref="O381:O382"/>
    <mergeCell ref="O383:O384"/>
    <mergeCell ref="O385:O386"/>
    <mergeCell ref="O387:O388"/>
    <mergeCell ref="O389:O390"/>
    <mergeCell ref="O322:O323"/>
    <mergeCell ref="O328:O329"/>
    <mergeCell ref="O299:O300"/>
    <mergeCell ref="O348:O349"/>
    <mergeCell ref="O330:O331"/>
    <mergeCell ref="O332:O333"/>
    <mergeCell ref="O342:O343"/>
    <mergeCell ref="O371:O372"/>
    <mergeCell ref="O363:O366"/>
    <mergeCell ref="O375:O378"/>
    <mergeCell ref="O309:O310"/>
    <mergeCell ref="O311:O312"/>
    <mergeCell ref="O326:O327"/>
    <mergeCell ref="O324:O325"/>
    <mergeCell ref="O420:O421"/>
    <mergeCell ref="D285:D286"/>
    <mergeCell ref="E273:E274"/>
    <mergeCell ref="H269:H270"/>
    <mergeCell ref="H271:H272"/>
    <mergeCell ref="D279:D280"/>
    <mergeCell ref="E279:E280"/>
    <mergeCell ref="O275:O276"/>
    <mergeCell ref="O277:O278"/>
    <mergeCell ref="O279:O280"/>
    <mergeCell ref="O281:O282"/>
    <mergeCell ref="O283:O284"/>
    <mergeCell ref="D273:D274"/>
    <mergeCell ref="E261:E262"/>
    <mergeCell ref="H277:H278"/>
    <mergeCell ref="H279:H280"/>
    <mergeCell ref="H281:H282"/>
    <mergeCell ref="H283:H284"/>
    <mergeCell ref="D187:D188"/>
    <mergeCell ref="O91:O92"/>
    <mergeCell ref="H73:H74"/>
    <mergeCell ref="D250:D253"/>
    <mergeCell ref="H291:H292"/>
    <mergeCell ref="H263:H264"/>
    <mergeCell ref="D261:D262"/>
    <mergeCell ref="D287:D288"/>
    <mergeCell ref="E287:E288"/>
    <mergeCell ref="D281:D282"/>
    <mergeCell ref="E281:E282"/>
    <mergeCell ref="H255:H256"/>
    <mergeCell ref="D283:D284"/>
    <mergeCell ref="E265:E266"/>
    <mergeCell ref="E269:E270"/>
    <mergeCell ref="O259:O260"/>
    <mergeCell ref="O252:O253"/>
    <mergeCell ref="D267:D268"/>
    <mergeCell ref="H147:H148"/>
    <mergeCell ref="O147:O148"/>
    <mergeCell ref="H265:H266"/>
    <mergeCell ref="H267:H268"/>
    <mergeCell ref="H261:H262"/>
    <mergeCell ref="H259:H260"/>
    <mergeCell ref="O250:O251"/>
    <mergeCell ref="O246:O247"/>
    <mergeCell ref="O263:O264"/>
    <mergeCell ref="H155:H156"/>
    <mergeCell ref="O155:O156"/>
    <mergeCell ref="O171:O172"/>
    <mergeCell ref="O271:O272"/>
    <mergeCell ref="O265:O266"/>
    <mergeCell ref="C147:C150"/>
    <mergeCell ref="O6:O7"/>
    <mergeCell ref="O8:O9"/>
    <mergeCell ref="O10:O11"/>
    <mergeCell ref="O12:O13"/>
    <mergeCell ref="O18:O19"/>
    <mergeCell ref="O20:O21"/>
    <mergeCell ref="O22:O23"/>
    <mergeCell ref="O24:O25"/>
    <mergeCell ref="O14:O15"/>
    <mergeCell ref="O16:O17"/>
    <mergeCell ref="O26:O27"/>
    <mergeCell ref="O28:O29"/>
    <mergeCell ref="O30:O31"/>
    <mergeCell ref="H24:H25"/>
    <mergeCell ref="O61:O62"/>
    <mergeCell ref="O63:O64"/>
    <mergeCell ref="E139:E140"/>
    <mergeCell ref="H12:H13"/>
    <mergeCell ref="O127:O128"/>
    <mergeCell ref="E103:E104"/>
    <mergeCell ref="O129:O130"/>
    <mergeCell ref="O121:O122"/>
    <mergeCell ref="H121:H122"/>
    <mergeCell ref="O111:O112"/>
    <mergeCell ref="O113:O114"/>
    <mergeCell ref="O93:O94"/>
    <mergeCell ref="O45:O46"/>
    <mergeCell ref="D8:D9"/>
    <mergeCell ref="E8:E9"/>
    <mergeCell ref="H127:H128"/>
    <mergeCell ref="H107:H108"/>
    <mergeCell ref="H16:H17"/>
    <mergeCell ref="H26:H27"/>
    <mergeCell ref="D133:D134"/>
    <mergeCell ref="D135:D136"/>
    <mergeCell ref="D137:D138"/>
    <mergeCell ref="E137:E138"/>
    <mergeCell ref="O137:O138"/>
    <mergeCell ref="A151:A154"/>
    <mergeCell ref="B151:B154"/>
    <mergeCell ref="C151:C154"/>
    <mergeCell ref="D151:D152"/>
    <mergeCell ref="E151:E152"/>
    <mergeCell ref="A39:A46"/>
    <mergeCell ref="E39:E42"/>
    <mergeCell ref="H177:H178"/>
    <mergeCell ref="D177:D178"/>
    <mergeCell ref="A185:A188"/>
    <mergeCell ref="A26:A29"/>
    <mergeCell ref="B159:B162"/>
    <mergeCell ref="D141:D142"/>
    <mergeCell ref="E141:E142"/>
    <mergeCell ref="D161:D162"/>
    <mergeCell ref="E161:E162"/>
    <mergeCell ref="H143:H144"/>
    <mergeCell ref="H131:H132"/>
    <mergeCell ref="H159:H160"/>
    <mergeCell ref="H173:H174"/>
    <mergeCell ref="D171:D172"/>
    <mergeCell ref="E171:E172"/>
    <mergeCell ref="D173:D174"/>
    <mergeCell ref="E173:E174"/>
    <mergeCell ref="H151:H152"/>
    <mergeCell ref="A1:O1"/>
    <mergeCell ref="H6:H7"/>
    <mergeCell ref="I2:I4"/>
    <mergeCell ref="G2:G4"/>
    <mergeCell ref="D34:D35"/>
    <mergeCell ref="E34:E35"/>
    <mergeCell ref="H22:H23"/>
    <mergeCell ref="E20:E21"/>
    <mergeCell ref="C22:C25"/>
    <mergeCell ref="A6:A9"/>
    <mergeCell ref="B6:B9"/>
    <mergeCell ref="C6:C9"/>
    <mergeCell ref="D6:D7"/>
    <mergeCell ref="E6:E7"/>
    <mergeCell ref="A18:A21"/>
    <mergeCell ref="B18:B21"/>
    <mergeCell ref="O107:O108"/>
    <mergeCell ref="B14:B17"/>
    <mergeCell ref="D18:D19"/>
    <mergeCell ref="E18:E19"/>
    <mergeCell ref="E36:E37"/>
    <mergeCell ref="H8:H9"/>
    <mergeCell ref="A10:A13"/>
    <mergeCell ref="B10:B13"/>
    <mergeCell ref="C10:C13"/>
    <mergeCell ref="D10:D11"/>
    <mergeCell ref="A22:A25"/>
    <mergeCell ref="B22:B25"/>
    <mergeCell ref="H10:H11"/>
    <mergeCell ref="D12:D13"/>
    <mergeCell ref="H18:H19"/>
    <mergeCell ref="A14:A17"/>
    <mergeCell ref="D22:D23"/>
    <mergeCell ref="E22:E23"/>
    <mergeCell ref="A121:A130"/>
    <mergeCell ref="A111:A114"/>
    <mergeCell ref="B111:B114"/>
    <mergeCell ref="C111:C114"/>
    <mergeCell ref="C369:C378"/>
    <mergeCell ref="D369:D372"/>
    <mergeCell ref="C477:C480"/>
    <mergeCell ref="E73:E74"/>
    <mergeCell ref="D75:D76"/>
    <mergeCell ref="E187:E188"/>
    <mergeCell ref="B185:B188"/>
    <mergeCell ref="E231:E232"/>
    <mergeCell ref="B139:B142"/>
    <mergeCell ref="B39:B46"/>
    <mergeCell ref="E291:E292"/>
    <mergeCell ref="E289:E290"/>
    <mergeCell ref="A293:A296"/>
    <mergeCell ref="A143:A146"/>
    <mergeCell ref="B143:B146"/>
    <mergeCell ref="A135:A138"/>
    <mergeCell ref="A131:A134"/>
    <mergeCell ref="C121:C130"/>
    <mergeCell ref="D453:D454"/>
    <mergeCell ref="E428:E429"/>
    <mergeCell ref="B428:B431"/>
    <mergeCell ref="E413:E414"/>
    <mergeCell ref="B135:B138"/>
    <mergeCell ref="C143:C146"/>
    <mergeCell ref="A269:A272"/>
    <mergeCell ref="E143:E144"/>
    <mergeCell ref="C18:C21"/>
    <mergeCell ref="H135:H136"/>
    <mergeCell ref="H133:H134"/>
    <mergeCell ref="A420:A423"/>
    <mergeCell ref="A553:A556"/>
    <mergeCell ref="A561:A564"/>
    <mergeCell ref="B420:B423"/>
    <mergeCell ref="A413:A414"/>
    <mergeCell ref="B413:B414"/>
    <mergeCell ref="B534:B537"/>
    <mergeCell ref="A379:A386"/>
    <mergeCell ref="B379:B380"/>
    <mergeCell ref="D555:D556"/>
    <mergeCell ref="H187:H188"/>
    <mergeCell ref="D463:D464"/>
    <mergeCell ref="E463:E464"/>
    <mergeCell ref="C159:C162"/>
    <mergeCell ref="H20:H21"/>
    <mergeCell ref="C30:C33"/>
    <mergeCell ref="D28:D29"/>
    <mergeCell ref="E28:E29"/>
    <mergeCell ref="D30:D31"/>
    <mergeCell ref="A369:A378"/>
    <mergeCell ref="B369:B372"/>
    <mergeCell ref="H297:H304"/>
    <mergeCell ref="E250:E253"/>
    <mergeCell ref="H293:H294"/>
    <mergeCell ref="A428:A431"/>
    <mergeCell ref="B26:B29"/>
    <mergeCell ref="A30:A33"/>
    <mergeCell ref="B30:B33"/>
    <mergeCell ref="D20:D21"/>
    <mergeCell ref="A401:A404"/>
    <mergeCell ref="A433:A436"/>
    <mergeCell ref="D485:D486"/>
    <mergeCell ref="B524:B529"/>
    <mergeCell ref="B433:B436"/>
    <mergeCell ref="A424:A427"/>
    <mergeCell ref="A449:A452"/>
    <mergeCell ref="A453:A456"/>
    <mergeCell ref="D508:D509"/>
    <mergeCell ref="B494:B499"/>
    <mergeCell ref="B437:B440"/>
    <mergeCell ref="D435:D436"/>
    <mergeCell ref="C433:C436"/>
    <mergeCell ref="D433:D434"/>
    <mergeCell ref="B504:B507"/>
    <mergeCell ref="C504:C507"/>
    <mergeCell ref="D559:D560"/>
    <mergeCell ref="D405:D408"/>
    <mergeCell ref="B557:B560"/>
    <mergeCell ref="C557:C560"/>
    <mergeCell ref="D557:D558"/>
    <mergeCell ref="A557:A560"/>
    <mergeCell ref="A547:A552"/>
    <mergeCell ref="B547:B552"/>
    <mergeCell ref="B530:B533"/>
    <mergeCell ref="A441:A444"/>
    <mergeCell ref="A445:A448"/>
    <mergeCell ref="A524:A529"/>
    <mergeCell ref="A416:A419"/>
    <mergeCell ref="A405:A412"/>
    <mergeCell ref="B705:B710"/>
    <mergeCell ref="C705:C710"/>
    <mergeCell ref="D711:D712"/>
    <mergeCell ref="A774:A777"/>
    <mergeCell ref="B774:B777"/>
    <mergeCell ref="C774:C777"/>
    <mergeCell ref="D774:D775"/>
    <mergeCell ref="E774:E775"/>
    <mergeCell ref="D776:D777"/>
    <mergeCell ref="E776:E777"/>
    <mergeCell ref="D790:D791"/>
    <mergeCell ref="E790:E791"/>
    <mergeCell ref="B731:B732"/>
    <mergeCell ref="A715:A722"/>
    <mergeCell ref="A787:A788"/>
    <mergeCell ref="E778:E779"/>
    <mergeCell ref="A759:A764"/>
    <mergeCell ref="E767:E768"/>
    <mergeCell ref="E761:E764"/>
    <mergeCell ref="D705:D706"/>
    <mergeCell ref="B770:B773"/>
    <mergeCell ref="C770:C773"/>
    <mergeCell ref="D743:D746"/>
    <mergeCell ref="E707:E708"/>
    <mergeCell ref="E705:E706"/>
    <mergeCell ref="D709:D710"/>
    <mergeCell ref="D707:D708"/>
    <mergeCell ref="E713:E714"/>
    <mergeCell ref="D713:D714"/>
    <mergeCell ref="C711:C714"/>
    <mergeCell ref="A735:A738"/>
    <mergeCell ref="A770:A773"/>
    <mergeCell ref="A820:A823"/>
    <mergeCell ref="E451:E452"/>
    <mergeCell ref="D489:D490"/>
    <mergeCell ref="A542:A545"/>
    <mergeCell ref="B542:B545"/>
    <mergeCell ref="A457:A460"/>
    <mergeCell ref="B457:B460"/>
    <mergeCell ref="B453:B456"/>
    <mergeCell ref="C465:C468"/>
    <mergeCell ref="E459:E460"/>
    <mergeCell ref="D455:D456"/>
    <mergeCell ref="A465:A468"/>
    <mergeCell ref="E477:E478"/>
    <mergeCell ref="A477:A480"/>
    <mergeCell ref="A481:A484"/>
    <mergeCell ref="D483:D484"/>
    <mergeCell ref="E471:E472"/>
    <mergeCell ref="D473:D474"/>
    <mergeCell ref="A461:A464"/>
    <mergeCell ref="A700:A703"/>
    <mergeCell ref="B700:B703"/>
    <mergeCell ref="E800:E801"/>
    <mergeCell ref="B787:B788"/>
    <mergeCell ref="C787:C788"/>
    <mergeCell ref="D787:D788"/>
    <mergeCell ref="E787:E788"/>
    <mergeCell ref="A790:A791"/>
    <mergeCell ref="D755:D756"/>
    <mergeCell ref="A783:A786"/>
    <mergeCell ref="A792:A795"/>
    <mergeCell ref="E783:E784"/>
    <mergeCell ref="D785:D786"/>
    <mergeCell ref="D820:D821"/>
    <mergeCell ref="A469:A472"/>
    <mergeCell ref="B469:B472"/>
    <mergeCell ref="C469:C472"/>
    <mergeCell ref="D481:D482"/>
    <mergeCell ref="E536:E537"/>
    <mergeCell ref="E812:E813"/>
    <mergeCell ref="B790:B791"/>
    <mergeCell ref="B782:C782"/>
    <mergeCell ref="A588:A591"/>
    <mergeCell ref="E816:E817"/>
    <mergeCell ref="E818:E819"/>
    <mergeCell ref="D487:D488"/>
    <mergeCell ref="B461:B464"/>
    <mergeCell ref="D491:D492"/>
    <mergeCell ref="A534:A537"/>
    <mergeCell ref="C542:C545"/>
    <mergeCell ref="A500:A503"/>
    <mergeCell ref="A508:A511"/>
    <mergeCell ref="B508:B511"/>
    <mergeCell ref="C508:C511"/>
    <mergeCell ref="D615:D616"/>
    <mergeCell ref="A577:A580"/>
    <mergeCell ref="C553:C556"/>
    <mergeCell ref="A613:A616"/>
    <mergeCell ref="C613:C616"/>
    <mergeCell ref="C594:C599"/>
    <mergeCell ref="B594:B599"/>
    <mergeCell ref="A594:A599"/>
    <mergeCell ref="D544:D545"/>
    <mergeCell ref="D573:D574"/>
    <mergeCell ref="D694:D695"/>
    <mergeCell ref="E832:E833"/>
    <mergeCell ref="D814:D815"/>
    <mergeCell ref="E814:E815"/>
    <mergeCell ref="B812:B815"/>
    <mergeCell ref="B816:B819"/>
    <mergeCell ref="D800:D801"/>
    <mergeCell ref="D816:D817"/>
    <mergeCell ref="D818:D819"/>
    <mergeCell ref="D806:D807"/>
    <mergeCell ref="B800:B803"/>
    <mergeCell ref="B830:B833"/>
    <mergeCell ref="C629:C632"/>
    <mergeCell ref="D416:D417"/>
    <mergeCell ref="E615:E616"/>
    <mergeCell ref="E747:E748"/>
    <mergeCell ref="C790:C791"/>
    <mergeCell ref="B723:B726"/>
    <mergeCell ref="B808:B811"/>
    <mergeCell ref="E759:E760"/>
    <mergeCell ref="B759:B762"/>
    <mergeCell ref="E629:E630"/>
    <mergeCell ref="E780:E781"/>
    <mergeCell ref="B783:B786"/>
    <mergeCell ref="C461:C464"/>
    <mergeCell ref="D575:D576"/>
    <mergeCell ref="D536:D537"/>
    <mergeCell ref="D459:D460"/>
    <mergeCell ref="D457:D458"/>
    <mergeCell ref="C605:C608"/>
    <mergeCell ref="B489:B492"/>
    <mergeCell ref="D553:D554"/>
    <mergeCell ref="C561:C564"/>
    <mergeCell ref="C800:C803"/>
    <mergeCell ref="D798:D799"/>
    <mergeCell ref="E700:E701"/>
    <mergeCell ref="C700:C703"/>
    <mergeCell ref="E749:E750"/>
    <mergeCell ref="D802:D803"/>
    <mergeCell ref="O346:O347"/>
    <mergeCell ref="E301:E304"/>
    <mergeCell ref="O401:O402"/>
    <mergeCell ref="B473:B476"/>
    <mergeCell ref="B441:B444"/>
    <mergeCell ref="D441:D442"/>
    <mergeCell ref="E449:E450"/>
    <mergeCell ref="D381:D386"/>
    <mergeCell ref="D403:D404"/>
    <mergeCell ref="E403:E404"/>
    <mergeCell ref="D424:D425"/>
    <mergeCell ref="D409:D412"/>
    <mergeCell ref="E409:E412"/>
    <mergeCell ref="D430:D431"/>
    <mergeCell ref="E430:E431"/>
    <mergeCell ref="H387:H388"/>
    <mergeCell ref="B401:B404"/>
    <mergeCell ref="H322:H323"/>
    <mergeCell ref="H328:H353"/>
    <mergeCell ref="H435:H436"/>
    <mergeCell ref="D561:D562"/>
    <mergeCell ref="C534:C537"/>
    <mergeCell ref="D534:D535"/>
    <mergeCell ref="E785:E786"/>
    <mergeCell ref="D765:D766"/>
    <mergeCell ref="D747:D748"/>
    <mergeCell ref="B373:B376"/>
    <mergeCell ref="B377:B378"/>
    <mergeCell ref="H373:H378"/>
    <mergeCell ref="H295:H296"/>
    <mergeCell ref="H381:H382"/>
    <mergeCell ref="D413:D414"/>
    <mergeCell ref="H389:H390"/>
    <mergeCell ref="D367:D368"/>
    <mergeCell ref="D365:D366"/>
    <mergeCell ref="D363:D364"/>
    <mergeCell ref="E369:E372"/>
    <mergeCell ref="H409:H410"/>
    <mergeCell ref="C387:C390"/>
    <mergeCell ref="D387:D388"/>
    <mergeCell ref="H369:H372"/>
    <mergeCell ref="H494:H495"/>
    <mergeCell ref="D512:D513"/>
    <mergeCell ref="E512:E513"/>
    <mergeCell ref="H401:H402"/>
    <mergeCell ref="H403:H404"/>
    <mergeCell ref="H411:H412"/>
    <mergeCell ref="H413:H414"/>
    <mergeCell ref="H439:H440"/>
    <mergeCell ref="E496:E497"/>
    <mergeCell ref="E494:E495"/>
    <mergeCell ref="D498:D499"/>
    <mergeCell ref="D496:D497"/>
    <mergeCell ref="D494:D495"/>
    <mergeCell ref="H485:H486"/>
    <mergeCell ref="H487:H488"/>
    <mergeCell ref="H489:H490"/>
    <mergeCell ref="H491:H492"/>
    <mergeCell ref="D426:D427"/>
    <mergeCell ref="C445:C448"/>
    <mergeCell ref="C395:C400"/>
    <mergeCell ref="H524:H525"/>
    <mergeCell ref="H540:H541"/>
    <mergeCell ref="D516:D517"/>
    <mergeCell ref="E516:E517"/>
    <mergeCell ref="H516:H517"/>
    <mergeCell ref="E457:E458"/>
    <mergeCell ref="B465:B468"/>
    <mergeCell ref="E487:E488"/>
    <mergeCell ref="C494:C499"/>
    <mergeCell ref="D471:D472"/>
    <mergeCell ref="B477:B480"/>
    <mergeCell ref="C485:C488"/>
    <mergeCell ref="C489:C492"/>
    <mergeCell ref="B500:B503"/>
    <mergeCell ref="C500:C503"/>
    <mergeCell ref="D500:D501"/>
    <mergeCell ref="E500:E501"/>
    <mergeCell ref="D467:D468"/>
    <mergeCell ref="D524:D525"/>
    <mergeCell ref="E524:E525"/>
    <mergeCell ref="D526:D527"/>
    <mergeCell ref="E526:E527"/>
    <mergeCell ref="B481:B484"/>
    <mergeCell ref="C538:C541"/>
    <mergeCell ref="D538:D539"/>
    <mergeCell ref="D540:D541"/>
    <mergeCell ref="E469:E470"/>
    <mergeCell ref="B518:B523"/>
    <mergeCell ref="C518:C523"/>
    <mergeCell ref="H407:H408"/>
    <mergeCell ref="H437:H438"/>
    <mergeCell ref="C449:C452"/>
    <mergeCell ref="C453:C456"/>
    <mergeCell ref="E447:E448"/>
    <mergeCell ref="H433:H434"/>
    <mergeCell ref="H379:H380"/>
    <mergeCell ref="C379:C386"/>
    <mergeCell ref="D469:D470"/>
    <mergeCell ref="E461:E462"/>
    <mergeCell ref="E465:E466"/>
    <mergeCell ref="B424:B427"/>
    <mergeCell ref="B416:B419"/>
    <mergeCell ref="C416:C419"/>
    <mergeCell ref="B445:B448"/>
    <mergeCell ref="C437:C440"/>
    <mergeCell ref="E399:E400"/>
    <mergeCell ref="D422:D423"/>
    <mergeCell ref="C413:C414"/>
    <mergeCell ref="E420:E421"/>
    <mergeCell ref="C420:C423"/>
    <mergeCell ref="D420:D421"/>
    <mergeCell ref="E416:E417"/>
    <mergeCell ref="D418:D419"/>
    <mergeCell ref="E418:E419"/>
    <mergeCell ref="D395:D398"/>
    <mergeCell ref="E395:E398"/>
    <mergeCell ref="C401:C404"/>
    <mergeCell ref="D401:D402"/>
    <mergeCell ref="E401:E402"/>
    <mergeCell ref="C405:C412"/>
    <mergeCell ref="B395:B400"/>
    <mergeCell ref="D358:D361"/>
    <mergeCell ref="H367:H368"/>
    <mergeCell ref="H320:H321"/>
    <mergeCell ref="H365:H366"/>
    <mergeCell ref="E405:E408"/>
    <mergeCell ref="E491:E492"/>
    <mergeCell ref="H360:H361"/>
    <mergeCell ref="H354:H355"/>
    <mergeCell ref="E426:E427"/>
    <mergeCell ref="E467:E468"/>
    <mergeCell ref="H363:H364"/>
    <mergeCell ref="E365:E366"/>
    <mergeCell ref="E363:E364"/>
    <mergeCell ref="E387:E388"/>
    <mergeCell ref="D389:D390"/>
    <mergeCell ref="E389:E390"/>
    <mergeCell ref="C391:C394"/>
    <mergeCell ref="H395:H398"/>
    <mergeCell ref="D445:D446"/>
    <mergeCell ref="E322:E323"/>
    <mergeCell ref="E320:E321"/>
    <mergeCell ref="D322:D323"/>
    <mergeCell ref="D320:D321"/>
    <mergeCell ref="H441:H442"/>
    <mergeCell ref="H356:H357"/>
    <mergeCell ref="H358:H359"/>
    <mergeCell ref="D447:D448"/>
    <mergeCell ref="C424:C427"/>
    <mergeCell ref="E373:E378"/>
    <mergeCell ref="D428:D429"/>
    <mergeCell ref="C428:C431"/>
    <mergeCell ref="H405:H406"/>
    <mergeCell ref="E422:E423"/>
    <mergeCell ref="E473:E474"/>
    <mergeCell ref="E453:E454"/>
    <mergeCell ref="D451:D452"/>
    <mergeCell ref="D439:D440"/>
    <mergeCell ref="E475:E476"/>
    <mergeCell ref="A518:A523"/>
    <mergeCell ref="A473:A476"/>
    <mergeCell ref="E455:E456"/>
    <mergeCell ref="D502:D503"/>
    <mergeCell ref="E557:E558"/>
    <mergeCell ref="C524:C529"/>
    <mergeCell ref="H309:H310"/>
    <mergeCell ref="H311:H312"/>
    <mergeCell ref="D379:D380"/>
    <mergeCell ref="E379:E380"/>
    <mergeCell ref="H393:H394"/>
    <mergeCell ref="H391:H392"/>
    <mergeCell ref="D354:D357"/>
    <mergeCell ref="E391:E392"/>
    <mergeCell ref="D393:D394"/>
    <mergeCell ref="E393:E394"/>
    <mergeCell ref="E358:E361"/>
    <mergeCell ref="H443:H444"/>
    <mergeCell ref="H445:H446"/>
    <mergeCell ref="D461:D462"/>
    <mergeCell ref="E483:E484"/>
    <mergeCell ref="E439:E440"/>
    <mergeCell ref="E435:E436"/>
    <mergeCell ref="H399:H400"/>
    <mergeCell ref="E441:E442"/>
    <mergeCell ref="D443:D444"/>
    <mergeCell ref="H318:H319"/>
    <mergeCell ref="A273:A276"/>
    <mergeCell ref="C273:C276"/>
    <mergeCell ref="B277:B280"/>
    <mergeCell ref="B281:B284"/>
    <mergeCell ref="C305:C308"/>
    <mergeCell ref="D305:D306"/>
    <mergeCell ref="E305:E306"/>
    <mergeCell ref="B273:B276"/>
    <mergeCell ref="A285:A288"/>
    <mergeCell ref="C289:C292"/>
    <mergeCell ref="A289:A292"/>
    <mergeCell ref="D291:D292"/>
    <mergeCell ref="A305:A308"/>
    <mergeCell ref="B305:B308"/>
    <mergeCell ref="B289:B292"/>
    <mergeCell ref="E295:E296"/>
    <mergeCell ref="D289:D290"/>
    <mergeCell ref="E318:E319"/>
    <mergeCell ref="D318:D319"/>
    <mergeCell ref="B293:B296"/>
    <mergeCell ref="C293:C296"/>
    <mergeCell ref="D293:D294"/>
    <mergeCell ref="E293:E294"/>
    <mergeCell ref="D295:D296"/>
    <mergeCell ref="D309:D310"/>
    <mergeCell ref="H285:H286"/>
    <mergeCell ref="H289:H290"/>
    <mergeCell ref="E277:E278"/>
    <mergeCell ref="E316:E317"/>
    <mergeCell ref="H316:H317"/>
    <mergeCell ref="H275:H276"/>
    <mergeCell ref="O105:O106"/>
    <mergeCell ref="O159:O160"/>
    <mergeCell ref="O161:O162"/>
    <mergeCell ref="H137:H138"/>
    <mergeCell ref="D129:D130"/>
    <mergeCell ref="E129:E130"/>
    <mergeCell ref="O32:O33"/>
    <mergeCell ref="D36:D37"/>
    <mergeCell ref="E113:E114"/>
    <mergeCell ref="O109:O110"/>
    <mergeCell ref="O131:O132"/>
    <mergeCell ref="O133:O134"/>
    <mergeCell ref="O135:O136"/>
    <mergeCell ref="D79:D80"/>
    <mergeCell ref="E79:E80"/>
    <mergeCell ref="D81:D82"/>
    <mergeCell ref="E81:E82"/>
    <mergeCell ref="D111:D112"/>
    <mergeCell ref="D131:D132"/>
    <mergeCell ref="D32:D33"/>
    <mergeCell ref="E32:E33"/>
    <mergeCell ref="H69:H70"/>
    <mergeCell ref="O99:O100"/>
    <mergeCell ref="D101:D102"/>
    <mergeCell ref="E101:E102"/>
    <mergeCell ref="H101:H102"/>
    <mergeCell ref="D143:D144"/>
    <mergeCell ref="E133:E134"/>
    <mergeCell ref="D93:D94"/>
    <mergeCell ref="E93:E94"/>
    <mergeCell ref="H93:H94"/>
    <mergeCell ref="O77:O80"/>
    <mergeCell ref="O101:O102"/>
    <mergeCell ref="O103:O104"/>
    <mergeCell ref="H79:H80"/>
    <mergeCell ref="C65:C70"/>
    <mergeCell ref="O75:O76"/>
    <mergeCell ref="O83:O84"/>
    <mergeCell ref="H28:H29"/>
    <mergeCell ref="H30:H31"/>
    <mergeCell ref="H36:H37"/>
    <mergeCell ref="H32:H33"/>
    <mergeCell ref="H75:H76"/>
    <mergeCell ref="H71:H72"/>
    <mergeCell ref="H83:H84"/>
    <mergeCell ref="H63:H64"/>
    <mergeCell ref="H67:H68"/>
    <mergeCell ref="C55:C60"/>
    <mergeCell ref="D55:D56"/>
    <mergeCell ref="E55:E56"/>
    <mergeCell ref="D57:D60"/>
    <mergeCell ref="C39:C46"/>
    <mergeCell ref="E71:E72"/>
    <mergeCell ref="C83:C86"/>
    <mergeCell ref="D85:D86"/>
    <mergeCell ref="E75:E76"/>
    <mergeCell ref="D69:D70"/>
    <mergeCell ref="O69:O70"/>
    <mergeCell ref="H65:H66"/>
    <mergeCell ref="H61:H62"/>
    <mergeCell ref="O65:O68"/>
    <mergeCell ref="C71:C76"/>
    <mergeCell ref="L2:N2"/>
    <mergeCell ref="J3:J4"/>
    <mergeCell ref="K3:K4"/>
    <mergeCell ref="L3:L4"/>
    <mergeCell ref="M3:N3"/>
    <mergeCell ref="D83:D84"/>
    <mergeCell ref="D16:D17"/>
    <mergeCell ref="E16:E17"/>
    <mergeCell ref="C61:C64"/>
    <mergeCell ref="H81:H82"/>
    <mergeCell ref="O36:O37"/>
    <mergeCell ref="O39:O40"/>
    <mergeCell ref="O41:O42"/>
    <mergeCell ref="O43:O44"/>
    <mergeCell ref="O34:O35"/>
    <mergeCell ref="H14:H15"/>
    <mergeCell ref="H39:H42"/>
    <mergeCell ref="H47:H50"/>
    <mergeCell ref="H43:H46"/>
    <mergeCell ref="H51:H54"/>
    <mergeCell ref="O59:O60"/>
    <mergeCell ref="O55:O56"/>
    <mergeCell ref="H55:H56"/>
    <mergeCell ref="H57:H60"/>
    <mergeCell ref="E30:E31"/>
    <mergeCell ref="D73:D74"/>
    <mergeCell ref="O57:O58"/>
    <mergeCell ref="D39:D42"/>
    <mergeCell ref="E65:E66"/>
    <mergeCell ref="D67:D68"/>
    <mergeCell ref="D65:D66"/>
    <mergeCell ref="D71:D72"/>
    <mergeCell ref="A2:A4"/>
    <mergeCell ref="C2:C4"/>
    <mergeCell ref="D2:E2"/>
    <mergeCell ref="B2:B4"/>
    <mergeCell ref="E10:E11"/>
    <mergeCell ref="E12:E13"/>
    <mergeCell ref="O53:O54"/>
    <mergeCell ref="D3:D4"/>
    <mergeCell ref="A265:A268"/>
    <mergeCell ref="A83:A86"/>
    <mergeCell ref="D43:D46"/>
    <mergeCell ref="E43:E46"/>
    <mergeCell ref="A55:A60"/>
    <mergeCell ref="B87:B90"/>
    <mergeCell ref="E57:E60"/>
    <mergeCell ref="E69:E70"/>
    <mergeCell ref="E67:E68"/>
    <mergeCell ref="E3:E4"/>
    <mergeCell ref="H87:H88"/>
    <mergeCell ref="D89:D90"/>
    <mergeCell ref="E89:E90"/>
    <mergeCell ref="C87:C90"/>
    <mergeCell ref="D87:D88"/>
    <mergeCell ref="E87:E88"/>
    <mergeCell ref="B83:B86"/>
    <mergeCell ref="O2:O4"/>
    <mergeCell ref="C14:C17"/>
    <mergeCell ref="D14:D15"/>
    <mergeCell ref="E14:E15"/>
    <mergeCell ref="H2:H4"/>
    <mergeCell ref="F2:F4"/>
    <mergeCell ref="J2:K2"/>
    <mergeCell ref="B65:B70"/>
    <mergeCell ref="D61:D64"/>
    <mergeCell ref="E61:E64"/>
    <mergeCell ref="O71:O74"/>
    <mergeCell ref="D26:D27"/>
    <mergeCell ref="E26:E27"/>
    <mergeCell ref="H34:H35"/>
    <mergeCell ref="B59:B60"/>
    <mergeCell ref="B55:B56"/>
    <mergeCell ref="B246:B253"/>
    <mergeCell ref="B107:B110"/>
    <mergeCell ref="A91:A94"/>
    <mergeCell ref="B91:B94"/>
    <mergeCell ref="C91:C94"/>
    <mergeCell ref="D91:D92"/>
    <mergeCell ref="E91:E92"/>
    <mergeCell ref="H99:H100"/>
    <mergeCell ref="B61:B64"/>
    <mergeCell ref="B57:B58"/>
    <mergeCell ref="A105:A106"/>
    <mergeCell ref="B105:B106"/>
    <mergeCell ref="C105:C106"/>
    <mergeCell ref="D77:D78"/>
    <mergeCell ref="E77:E78"/>
    <mergeCell ref="D115:D118"/>
    <mergeCell ref="H85:H86"/>
    <mergeCell ref="H89:H90"/>
    <mergeCell ref="H109:H110"/>
    <mergeCell ref="B77:B82"/>
    <mergeCell ref="C77:C82"/>
    <mergeCell ref="C26:C29"/>
    <mergeCell ref="H77:H78"/>
    <mergeCell ref="A193:A196"/>
    <mergeCell ref="B193:B196"/>
    <mergeCell ref="C193:C196"/>
    <mergeCell ref="D193:D194"/>
    <mergeCell ref="A277:A280"/>
    <mergeCell ref="B485:B488"/>
    <mergeCell ref="D373:D378"/>
    <mergeCell ref="D479:D480"/>
    <mergeCell ref="E481:E482"/>
    <mergeCell ref="E424:E425"/>
    <mergeCell ref="A255:A260"/>
    <mergeCell ref="B255:B260"/>
    <mergeCell ref="C255:C260"/>
    <mergeCell ref="E381:E386"/>
    <mergeCell ref="C261:C264"/>
    <mergeCell ref="A309:A312"/>
    <mergeCell ref="A318:A323"/>
    <mergeCell ref="B318:B323"/>
    <mergeCell ref="C318:C323"/>
    <mergeCell ref="B405:B412"/>
    <mergeCell ref="D391:D392"/>
    <mergeCell ref="A395:A400"/>
    <mergeCell ref="B385:B386"/>
    <mergeCell ref="E285:E286"/>
    <mergeCell ref="D275:D276"/>
    <mergeCell ref="E275:E276"/>
    <mergeCell ref="D277:D278"/>
    <mergeCell ref="E309:E310"/>
    <mergeCell ref="C269:C272"/>
    <mergeCell ref="C277:C280"/>
    <mergeCell ref="E485:E486"/>
    <mergeCell ref="C481:C484"/>
    <mergeCell ref="B383:B384"/>
    <mergeCell ref="A387:A390"/>
    <mergeCell ref="B387:B390"/>
    <mergeCell ref="A391:A394"/>
    <mergeCell ref="D399:D400"/>
    <mergeCell ref="A147:A150"/>
    <mergeCell ref="B147:B150"/>
    <mergeCell ref="D127:D128"/>
    <mergeCell ref="E127:E128"/>
    <mergeCell ref="E354:E357"/>
    <mergeCell ref="B381:B382"/>
    <mergeCell ref="A297:A304"/>
    <mergeCell ref="C363:C368"/>
    <mergeCell ref="E326:E327"/>
    <mergeCell ref="D326:D327"/>
    <mergeCell ref="B330:B333"/>
    <mergeCell ref="C354:C361"/>
    <mergeCell ref="A139:A142"/>
    <mergeCell ref="C139:C142"/>
    <mergeCell ref="D139:D140"/>
    <mergeCell ref="D237:D238"/>
    <mergeCell ref="B338:B341"/>
    <mergeCell ref="E225:E226"/>
    <mergeCell ref="E185:E186"/>
    <mergeCell ref="A205:A208"/>
    <mergeCell ref="B205:B208"/>
    <mergeCell ref="C205:C208"/>
    <mergeCell ref="D205:D206"/>
    <mergeCell ref="E205:E206"/>
    <mergeCell ref="E267:E268"/>
    <mergeCell ref="E131:E132"/>
    <mergeCell ref="C219:C224"/>
    <mergeCell ref="D24:D25"/>
    <mergeCell ref="E24:E25"/>
    <mergeCell ref="C34:C37"/>
    <mergeCell ref="D590:D591"/>
    <mergeCell ref="A696:A699"/>
    <mergeCell ref="E83:E84"/>
    <mergeCell ref="B261:B264"/>
    <mergeCell ref="B265:B268"/>
    <mergeCell ref="B269:B272"/>
    <mergeCell ref="A225:A228"/>
    <mergeCell ref="B225:B228"/>
    <mergeCell ref="A71:A76"/>
    <mergeCell ref="A77:A82"/>
    <mergeCell ref="B71:B76"/>
    <mergeCell ref="A34:A37"/>
    <mergeCell ref="B34:B37"/>
    <mergeCell ref="E111:E112"/>
    <mergeCell ref="A87:A90"/>
    <mergeCell ref="B363:B368"/>
    <mergeCell ref="B653:B656"/>
    <mergeCell ref="E698:E699"/>
    <mergeCell ref="C265:C268"/>
    <mergeCell ref="D225:D226"/>
    <mergeCell ref="A99:A104"/>
    <mergeCell ref="E99:E100"/>
    <mergeCell ref="A281:A284"/>
    <mergeCell ref="D263:D264"/>
    <mergeCell ref="E105:E106"/>
    <mergeCell ref="D145:D146"/>
    <mergeCell ref="E145:E146"/>
    <mergeCell ref="B354:B361"/>
    <mergeCell ref="E367:E368"/>
    <mergeCell ref="A711:A714"/>
    <mergeCell ref="D735:D736"/>
    <mergeCell ref="D729:D730"/>
    <mergeCell ref="E765:E766"/>
    <mergeCell ref="E715:E716"/>
    <mergeCell ref="D715:D716"/>
    <mergeCell ref="B727:B730"/>
    <mergeCell ref="D753:D754"/>
    <mergeCell ref="E753:E754"/>
    <mergeCell ref="E751:E752"/>
    <mergeCell ref="E794:E795"/>
    <mergeCell ref="D792:D793"/>
    <mergeCell ref="O318:O321"/>
    <mergeCell ref="D649:D650"/>
    <mergeCell ref="E649:E650"/>
    <mergeCell ref="E657:E658"/>
    <mergeCell ref="H504:H505"/>
    <mergeCell ref="B581:B584"/>
    <mergeCell ref="C581:C584"/>
    <mergeCell ref="D583:D584"/>
    <mergeCell ref="H639:H640"/>
    <mergeCell ref="E639:E640"/>
    <mergeCell ref="D514:D515"/>
    <mergeCell ref="E514:E515"/>
    <mergeCell ref="H514:H515"/>
    <mergeCell ref="D696:D697"/>
    <mergeCell ref="B763:B764"/>
    <mergeCell ref="E702:E703"/>
    <mergeCell ref="E696:E697"/>
    <mergeCell ref="B342:B345"/>
    <mergeCell ref="E502:E503"/>
    <mergeCell ref="E518:E519"/>
    <mergeCell ref="B99:B104"/>
    <mergeCell ref="C99:C104"/>
    <mergeCell ref="D99:D100"/>
    <mergeCell ref="D217:D218"/>
    <mergeCell ref="E217:E218"/>
    <mergeCell ref="H217:H218"/>
    <mergeCell ref="O217:O218"/>
    <mergeCell ref="C246:C253"/>
    <mergeCell ref="C135:C138"/>
    <mergeCell ref="B131:B134"/>
    <mergeCell ref="C185:C188"/>
    <mergeCell ref="E227:E228"/>
    <mergeCell ref="H227:H228"/>
    <mergeCell ref="E201:E202"/>
    <mergeCell ref="H201:H202"/>
    <mergeCell ref="O187:O188"/>
    <mergeCell ref="H175:H176"/>
    <mergeCell ref="O175:O178"/>
    <mergeCell ref="H213:H214"/>
    <mergeCell ref="H191:H192"/>
    <mergeCell ref="D103:D104"/>
    <mergeCell ref="H129:H130"/>
    <mergeCell ref="B121:B128"/>
    <mergeCell ref="H189:H190"/>
    <mergeCell ref="O189:O190"/>
    <mergeCell ref="H103:H104"/>
    <mergeCell ref="B129:B130"/>
    <mergeCell ref="D121:D122"/>
    <mergeCell ref="E121:E122"/>
    <mergeCell ref="E213:E214"/>
    <mergeCell ref="B237:B240"/>
    <mergeCell ref="D105:D106"/>
    <mergeCell ref="E177:E178"/>
    <mergeCell ref="C225:C228"/>
    <mergeCell ref="A437:A440"/>
    <mergeCell ref="A363:A368"/>
    <mergeCell ref="A354:A361"/>
    <mergeCell ref="A261:A264"/>
    <mergeCell ref="D609:D610"/>
    <mergeCell ref="E590:E591"/>
    <mergeCell ref="D619:D620"/>
    <mergeCell ref="E619:E620"/>
    <mergeCell ref="B573:B576"/>
    <mergeCell ref="A175:A178"/>
    <mergeCell ref="B175:B178"/>
    <mergeCell ref="C175:C178"/>
    <mergeCell ref="A159:A162"/>
    <mergeCell ref="A189:A192"/>
    <mergeCell ref="B189:B192"/>
    <mergeCell ref="C189:C192"/>
    <mergeCell ref="D189:D190"/>
    <mergeCell ref="E189:E190"/>
    <mergeCell ref="D191:D192"/>
    <mergeCell ref="E191:E192"/>
    <mergeCell ref="A581:A584"/>
    <mergeCell ref="B600:B603"/>
    <mergeCell ref="C600:C603"/>
    <mergeCell ref="E544:E545"/>
    <mergeCell ref="E489:E490"/>
    <mergeCell ref="B391:B394"/>
    <mergeCell ref="A605:A608"/>
    <mergeCell ref="B512:B517"/>
    <mergeCell ref="C512:C517"/>
    <mergeCell ref="D175:D176"/>
    <mergeCell ref="D183:D184"/>
    <mergeCell ref="D635:D636"/>
    <mergeCell ref="E635:E636"/>
    <mergeCell ref="H522:H523"/>
    <mergeCell ref="B629:B632"/>
    <mergeCell ref="E563:E564"/>
    <mergeCell ref="E592:E593"/>
    <mergeCell ref="C547:C552"/>
    <mergeCell ref="E583:E584"/>
    <mergeCell ref="A600:A603"/>
    <mergeCell ref="A573:A576"/>
    <mergeCell ref="A609:A612"/>
    <mergeCell ref="B609:B612"/>
    <mergeCell ref="C609:C612"/>
    <mergeCell ref="E611:E612"/>
    <mergeCell ref="E207:E208"/>
    <mergeCell ref="H207:H208"/>
    <mergeCell ref="D314:D315"/>
    <mergeCell ref="E314:E315"/>
    <mergeCell ref="D316:D317"/>
    <mergeCell ref="D311:D312"/>
    <mergeCell ref="E311:E312"/>
    <mergeCell ref="H314:H315"/>
    <mergeCell ref="A314:A317"/>
    <mergeCell ref="B314:B317"/>
    <mergeCell ref="C314:C317"/>
    <mergeCell ref="A625:A628"/>
    <mergeCell ref="D569:D572"/>
    <mergeCell ref="A512:A517"/>
    <mergeCell ref="D602:D603"/>
    <mergeCell ref="C573:C576"/>
    <mergeCell ref="D611:D612"/>
    <mergeCell ref="B661:B664"/>
    <mergeCell ref="C661:C664"/>
    <mergeCell ref="D661:D662"/>
    <mergeCell ref="E653:E654"/>
    <mergeCell ref="A661:A664"/>
    <mergeCell ref="D651:D652"/>
    <mergeCell ref="B649:B652"/>
    <mergeCell ref="C592:C593"/>
    <mergeCell ref="D592:D593"/>
    <mergeCell ref="E565:E568"/>
    <mergeCell ref="A649:A652"/>
    <mergeCell ref="C649:C652"/>
    <mergeCell ref="A629:A632"/>
    <mergeCell ref="A641:A644"/>
    <mergeCell ref="E577:E578"/>
    <mergeCell ref="D565:D568"/>
    <mergeCell ref="E575:E576"/>
    <mergeCell ref="B592:B593"/>
    <mergeCell ref="A621:A624"/>
    <mergeCell ref="D627:D628"/>
    <mergeCell ref="E627:E628"/>
    <mergeCell ref="A586:A587"/>
    <mergeCell ref="A565:A572"/>
    <mergeCell ref="B621:B624"/>
    <mergeCell ref="E613:E614"/>
    <mergeCell ref="A617:A620"/>
    <mergeCell ref="E588:E589"/>
    <mergeCell ref="C586:C587"/>
    <mergeCell ref="D586:D587"/>
    <mergeCell ref="E586:E587"/>
    <mergeCell ref="D600:D601"/>
    <mergeCell ref="E600:E601"/>
    <mergeCell ref="C796:C799"/>
    <mergeCell ref="E723:E724"/>
    <mergeCell ref="C759:C764"/>
    <mergeCell ref="E798:E799"/>
    <mergeCell ref="A669:A672"/>
    <mergeCell ref="B669:B672"/>
    <mergeCell ref="C669:C672"/>
    <mergeCell ref="D669:D670"/>
    <mergeCell ref="E669:E670"/>
    <mergeCell ref="D675:D676"/>
    <mergeCell ref="E694:E695"/>
    <mergeCell ref="D796:D797"/>
    <mergeCell ref="E796:E797"/>
    <mergeCell ref="C747:C750"/>
    <mergeCell ref="E755:E756"/>
    <mergeCell ref="E792:E793"/>
    <mergeCell ref="D794:D795"/>
    <mergeCell ref="B792:B795"/>
    <mergeCell ref="C792:C795"/>
    <mergeCell ref="D772:D773"/>
    <mergeCell ref="B778:B781"/>
    <mergeCell ref="D739:D742"/>
    <mergeCell ref="A692:A695"/>
    <mergeCell ref="B692:B695"/>
    <mergeCell ref="C692:C695"/>
    <mergeCell ref="E727:E728"/>
    <mergeCell ref="D783:D784"/>
    <mergeCell ref="C673:C678"/>
    <mergeCell ref="A673:A678"/>
    <mergeCell ref="A687:A690"/>
    <mergeCell ref="B687:B690"/>
    <mergeCell ref="C687:C690"/>
    <mergeCell ref="D824:D825"/>
    <mergeCell ref="E824:E825"/>
    <mergeCell ref="D828:D829"/>
    <mergeCell ref="E828:E829"/>
    <mergeCell ref="D826:D827"/>
    <mergeCell ref="E826:E827"/>
    <mergeCell ref="C820:C823"/>
    <mergeCell ref="A808:A811"/>
    <mergeCell ref="A796:A799"/>
    <mergeCell ref="A800:A803"/>
    <mergeCell ref="E675:E676"/>
    <mergeCell ref="B673:B678"/>
    <mergeCell ref="D804:D805"/>
    <mergeCell ref="D702:D703"/>
    <mergeCell ref="D778:D779"/>
    <mergeCell ref="A765:A768"/>
    <mergeCell ref="A804:A807"/>
    <mergeCell ref="D719:D722"/>
    <mergeCell ref="E808:E809"/>
    <mergeCell ref="E804:E805"/>
    <mergeCell ref="E810:E811"/>
    <mergeCell ref="C804:C807"/>
    <mergeCell ref="B804:B807"/>
    <mergeCell ref="D780:D781"/>
    <mergeCell ref="B765:B768"/>
    <mergeCell ref="C765:C768"/>
    <mergeCell ref="C783:C786"/>
    <mergeCell ref="E772:E773"/>
    <mergeCell ref="E719:E722"/>
    <mergeCell ref="D767:D768"/>
    <mergeCell ref="C778:C781"/>
    <mergeCell ref="B796:B799"/>
    <mergeCell ref="O839:O840"/>
    <mergeCell ref="E549:E550"/>
    <mergeCell ref="E547:E548"/>
    <mergeCell ref="D551:D552"/>
    <mergeCell ref="O790:O791"/>
    <mergeCell ref="H559:H560"/>
    <mergeCell ref="E555:E556"/>
    <mergeCell ref="A830:A833"/>
    <mergeCell ref="A816:A819"/>
    <mergeCell ref="D810:D811"/>
    <mergeCell ref="C808:C811"/>
    <mergeCell ref="E806:E807"/>
    <mergeCell ref="D822:D823"/>
    <mergeCell ref="E822:E823"/>
    <mergeCell ref="E651:E652"/>
    <mergeCell ref="D665:D666"/>
    <mergeCell ref="E665:E666"/>
    <mergeCell ref="C696:C699"/>
    <mergeCell ref="D808:D809"/>
    <mergeCell ref="D812:D813"/>
    <mergeCell ref="E729:E730"/>
    <mergeCell ref="C715:C722"/>
    <mergeCell ref="B715:B722"/>
    <mergeCell ref="B553:B556"/>
    <mergeCell ref="A824:A829"/>
    <mergeCell ref="B739:B746"/>
    <mergeCell ref="C739:C746"/>
    <mergeCell ref="A739:A746"/>
    <mergeCell ref="B657:B660"/>
    <mergeCell ref="C657:C660"/>
    <mergeCell ref="D657:D658"/>
    <mergeCell ref="H753:H754"/>
    <mergeCell ref="A835:A840"/>
    <mergeCell ref="B835:B840"/>
    <mergeCell ref="C830:C833"/>
    <mergeCell ref="E692:E693"/>
    <mergeCell ref="B735:B738"/>
    <mergeCell ref="B820:B823"/>
    <mergeCell ref="D830:D831"/>
    <mergeCell ref="E830:E831"/>
    <mergeCell ref="D832:D833"/>
    <mergeCell ref="E820:E821"/>
    <mergeCell ref="H692:H693"/>
    <mergeCell ref="A645:A648"/>
    <mergeCell ref="B645:B648"/>
    <mergeCell ref="C645:C648"/>
    <mergeCell ref="D645:D646"/>
    <mergeCell ref="B696:B699"/>
    <mergeCell ref="D692:D693"/>
    <mergeCell ref="E725:E726"/>
    <mergeCell ref="D698:D699"/>
    <mergeCell ref="A778:A781"/>
    <mergeCell ref="A653:A656"/>
    <mergeCell ref="C653:C656"/>
    <mergeCell ref="D653:D654"/>
    <mergeCell ref="C835:C840"/>
    <mergeCell ref="H839:H840"/>
    <mergeCell ref="D770:D771"/>
    <mergeCell ref="E770:E771"/>
    <mergeCell ref="H759:H760"/>
    <mergeCell ref="H761:H762"/>
    <mergeCell ref="H767:H768"/>
    <mergeCell ref="B824:B829"/>
    <mergeCell ref="C824:C829"/>
    <mergeCell ref="A592:A593"/>
    <mergeCell ref="R477:R478"/>
    <mergeCell ref="P479:P480"/>
    <mergeCell ref="Q479:Q480"/>
    <mergeCell ref="R479:R480"/>
    <mergeCell ref="R473:R474"/>
    <mergeCell ref="P475:P476"/>
    <mergeCell ref="D549:D550"/>
    <mergeCell ref="D547:D548"/>
    <mergeCell ref="H538:H539"/>
    <mergeCell ref="D542:D543"/>
    <mergeCell ref="E538:E539"/>
    <mergeCell ref="B586:B587"/>
    <mergeCell ref="D588:D589"/>
    <mergeCell ref="B565:B572"/>
    <mergeCell ref="C565:C572"/>
    <mergeCell ref="D594:D595"/>
    <mergeCell ref="P485:P486"/>
    <mergeCell ref="E569:E572"/>
    <mergeCell ref="E551:E552"/>
    <mergeCell ref="A494:A499"/>
    <mergeCell ref="A530:A533"/>
    <mergeCell ref="A538:A541"/>
    <mergeCell ref="E508:E509"/>
    <mergeCell ref="C473:C476"/>
    <mergeCell ref="D477:D478"/>
    <mergeCell ref="E479:E480"/>
    <mergeCell ref="A485:A492"/>
    <mergeCell ref="D528:D529"/>
    <mergeCell ref="D532:D533"/>
    <mergeCell ref="O524:O525"/>
    <mergeCell ref="H526:H527"/>
    <mergeCell ref="P435:P436"/>
    <mergeCell ref="Q435:Q436"/>
    <mergeCell ref="R435:R436"/>
    <mergeCell ref="P437:P438"/>
    <mergeCell ref="Q437:Q438"/>
    <mergeCell ref="R437:R438"/>
    <mergeCell ref="P439:P440"/>
    <mergeCell ref="Q439:Q440"/>
    <mergeCell ref="R439:R440"/>
    <mergeCell ref="P441:P442"/>
    <mergeCell ref="Q441:Q442"/>
    <mergeCell ref="D563:D564"/>
    <mergeCell ref="A504:A507"/>
    <mergeCell ref="C457:C460"/>
    <mergeCell ref="D510:D511"/>
    <mergeCell ref="E510:E511"/>
    <mergeCell ref="E498:E499"/>
    <mergeCell ref="D475:D476"/>
    <mergeCell ref="R465:R466"/>
    <mergeCell ref="Q467:Q468"/>
    <mergeCell ref="R467:R468"/>
    <mergeCell ref="Q469:Q470"/>
    <mergeCell ref="C441:C444"/>
    <mergeCell ref="E445:E446"/>
    <mergeCell ref="D465:D466"/>
    <mergeCell ref="B449:B452"/>
    <mergeCell ref="D522:D523"/>
    <mergeCell ref="E522:E523"/>
    <mergeCell ref="E443:E444"/>
    <mergeCell ref="D437:D438"/>
    <mergeCell ref="E437:E438"/>
    <mergeCell ref="D449:D450"/>
    <mergeCell ref="Q475:Q476"/>
    <mergeCell ref="P449:P450"/>
    <mergeCell ref="Q449:Q450"/>
    <mergeCell ref="R449:R450"/>
    <mergeCell ref="R453:R454"/>
    <mergeCell ref="P424:P425"/>
    <mergeCell ref="Q424:Q425"/>
    <mergeCell ref="R424:R425"/>
    <mergeCell ref="P426:P427"/>
    <mergeCell ref="Q426:Q427"/>
    <mergeCell ref="R426:R427"/>
    <mergeCell ref="P428:P429"/>
    <mergeCell ref="Q428:Q429"/>
    <mergeCell ref="R428:R429"/>
    <mergeCell ref="P430:P431"/>
    <mergeCell ref="Q430:Q431"/>
    <mergeCell ref="R430:R431"/>
    <mergeCell ref="P433:P434"/>
    <mergeCell ref="Q433:Q434"/>
    <mergeCell ref="R433:R434"/>
    <mergeCell ref="P447:P448"/>
    <mergeCell ref="Q447:Q448"/>
    <mergeCell ref="R447:R448"/>
    <mergeCell ref="Q451:Q452"/>
    <mergeCell ref="R451:R452"/>
    <mergeCell ref="R441:R442"/>
    <mergeCell ref="P443:P444"/>
    <mergeCell ref="Q443:Q444"/>
    <mergeCell ref="R443:R444"/>
    <mergeCell ref="P445:P446"/>
    <mergeCell ref="Q445:Q446"/>
    <mergeCell ref="R445:R446"/>
    <mergeCell ref="R512:R513"/>
    <mergeCell ref="Q485:Q486"/>
    <mergeCell ref="R485:R486"/>
    <mergeCell ref="R500:R501"/>
    <mergeCell ref="R502:R503"/>
    <mergeCell ref="P504:P505"/>
    <mergeCell ref="Q504:Q505"/>
    <mergeCell ref="R504:R505"/>
    <mergeCell ref="Q500:Q501"/>
    <mergeCell ref="P455:P456"/>
    <mergeCell ref="Q455:Q456"/>
    <mergeCell ref="R455:R456"/>
    <mergeCell ref="P457:P458"/>
    <mergeCell ref="Q457:Q458"/>
    <mergeCell ref="R457:R458"/>
    <mergeCell ref="P459:P460"/>
    <mergeCell ref="Q459:Q460"/>
    <mergeCell ref="R459:R460"/>
    <mergeCell ref="P461:P462"/>
    <mergeCell ref="Q461:Q462"/>
    <mergeCell ref="R461:R462"/>
    <mergeCell ref="R469:R470"/>
    <mergeCell ref="P481:P482"/>
    <mergeCell ref="Q481:Q482"/>
    <mergeCell ref="R481:R482"/>
    <mergeCell ref="P483:P484"/>
    <mergeCell ref="Q483:Q484"/>
    <mergeCell ref="R483:R484"/>
    <mergeCell ref="P473:P474"/>
    <mergeCell ref="Q473:Q474"/>
    <mergeCell ref="P467:P468"/>
    <mergeCell ref="P465:P466"/>
    <mergeCell ref="Q506:Q507"/>
    <mergeCell ref="R506:R507"/>
    <mergeCell ref="R487:R488"/>
    <mergeCell ref="P489:P490"/>
    <mergeCell ref="Q489:Q490"/>
    <mergeCell ref="R489:R490"/>
    <mergeCell ref="P491:P492"/>
    <mergeCell ref="Q491:Q492"/>
    <mergeCell ref="R491:R492"/>
    <mergeCell ref="P494:P495"/>
    <mergeCell ref="Q494:Q495"/>
    <mergeCell ref="R494:R495"/>
    <mergeCell ref="P496:P497"/>
    <mergeCell ref="Q496:Q497"/>
    <mergeCell ref="R496:R497"/>
    <mergeCell ref="P498:P499"/>
    <mergeCell ref="Q498:Q499"/>
    <mergeCell ref="R498:R499"/>
    <mergeCell ref="P477:P478"/>
    <mergeCell ref="P469:P470"/>
    <mergeCell ref="Q465:Q466"/>
    <mergeCell ref="Q536:Q537"/>
    <mergeCell ref="R536:R537"/>
    <mergeCell ref="Q520:Q521"/>
    <mergeCell ref="R520:R521"/>
    <mergeCell ref="Q514:Q515"/>
    <mergeCell ref="P553:P554"/>
    <mergeCell ref="P540:P541"/>
    <mergeCell ref="Q553:Q554"/>
    <mergeCell ref="R538:R539"/>
    <mergeCell ref="P524:P525"/>
    <mergeCell ref="Q524:Q525"/>
    <mergeCell ref="R524:R525"/>
    <mergeCell ref="P526:P527"/>
    <mergeCell ref="Q526:Q527"/>
    <mergeCell ref="R526:R527"/>
    <mergeCell ref="P528:P529"/>
    <mergeCell ref="Q528:Q529"/>
    <mergeCell ref="R528:R529"/>
    <mergeCell ref="Q530:Q531"/>
    <mergeCell ref="R530:R531"/>
    <mergeCell ref="P532:P533"/>
    <mergeCell ref="Q532:Q533"/>
    <mergeCell ref="P520:P521"/>
    <mergeCell ref="R532:R533"/>
    <mergeCell ref="P534:P535"/>
    <mergeCell ref="Q534:Q535"/>
    <mergeCell ref="R534:R535"/>
    <mergeCell ref="P536:P537"/>
    <mergeCell ref="P506:P507"/>
    <mergeCell ref="Q516:Q517"/>
    <mergeCell ref="R516:R517"/>
    <mergeCell ref="P516:P517"/>
    <mergeCell ref="R522:R523"/>
    <mergeCell ref="P530:P531"/>
    <mergeCell ref="R508:R509"/>
    <mergeCell ref="Q561:Q562"/>
    <mergeCell ref="R561:R562"/>
    <mergeCell ref="P563:P564"/>
    <mergeCell ref="Q563:Q564"/>
    <mergeCell ref="R563:R564"/>
    <mergeCell ref="Q573:Q574"/>
    <mergeCell ref="P569:P570"/>
    <mergeCell ref="P565:P566"/>
    <mergeCell ref="Q569:Q570"/>
    <mergeCell ref="R569:R570"/>
    <mergeCell ref="P573:P574"/>
    <mergeCell ref="R553:R554"/>
    <mergeCell ref="P555:P556"/>
    <mergeCell ref="Q555:Q556"/>
    <mergeCell ref="R555:R556"/>
    <mergeCell ref="Q540:Q541"/>
    <mergeCell ref="R540:R541"/>
    <mergeCell ref="P542:P543"/>
    <mergeCell ref="Q542:Q543"/>
    <mergeCell ref="R542:R543"/>
    <mergeCell ref="P544:P545"/>
    <mergeCell ref="Q544:Q545"/>
    <mergeCell ref="R544:R545"/>
    <mergeCell ref="P547:P548"/>
    <mergeCell ref="Q547:Q548"/>
    <mergeCell ref="R547:R548"/>
    <mergeCell ref="P549:P550"/>
    <mergeCell ref="Q549:Q550"/>
    <mergeCell ref="R549:R550"/>
    <mergeCell ref="P551:P552"/>
    <mergeCell ref="Q551:Q552"/>
    <mergeCell ref="R551:R552"/>
    <mergeCell ref="Q565:Q566"/>
    <mergeCell ref="R565:R566"/>
    <mergeCell ref="Q567:Q568"/>
    <mergeCell ref="R567:R568"/>
    <mergeCell ref="P692:P693"/>
    <mergeCell ref="Q692:Q693"/>
    <mergeCell ref="R692:R693"/>
    <mergeCell ref="P625:P626"/>
    <mergeCell ref="Q625:Q626"/>
    <mergeCell ref="R625:R626"/>
    <mergeCell ref="P627:P628"/>
    <mergeCell ref="Q627:Q628"/>
    <mergeCell ref="R627:R628"/>
    <mergeCell ref="P629:P630"/>
    <mergeCell ref="Q629:Q630"/>
    <mergeCell ref="R629:R630"/>
    <mergeCell ref="R575:R576"/>
    <mergeCell ref="P588:P589"/>
    <mergeCell ref="Q588:Q589"/>
    <mergeCell ref="R588:R589"/>
    <mergeCell ref="P590:P591"/>
    <mergeCell ref="Q590:Q591"/>
    <mergeCell ref="R590:R591"/>
    <mergeCell ref="R592:R593"/>
    <mergeCell ref="P659:P660"/>
    <mergeCell ref="Q659:Q660"/>
    <mergeCell ref="R659:R660"/>
    <mergeCell ref="R663:R664"/>
    <mergeCell ref="R681:R682"/>
    <mergeCell ref="Q623:Q624"/>
    <mergeCell ref="R623:R624"/>
    <mergeCell ref="Q575:Q576"/>
    <mergeCell ref="R702:R703"/>
    <mergeCell ref="P705:P706"/>
    <mergeCell ref="Q705:Q706"/>
    <mergeCell ref="R705:R706"/>
    <mergeCell ref="Q586:Q587"/>
    <mergeCell ref="R586:R587"/>
    <mergeCell ref="Q581:Q582"/>
    <mergeCell ref="R581:R582"/>
    <mergeCell ref="R694:R695"/>
    <mergeCell ref="P696:P697"/>
    <mergeCell ref="Q696:Q697"/>
    <mergeCell ref="R696:R697"/>
    <mergeCell ref="P698:P699"/>
    <mergeCell ref="Q698:Q699"/>
    <mergeCell ref="R698:R699"/>
    <mergeCell ref="P700:P701"/>
    <mergeCell ref="Q700:Q701"/>
    <mergeCell ref="R700:R701"/>
    <mergeCell ref="R673:R674"/>
    <mergeCell ref="P592:P593"/>
    <mergeCell ref="Q592:Q593"/>
    <mergeCell ref="R721:R722"/>
    <mergeCell ref="P723:P724"/>
    <mergeCell ref="Q723:Q724"/>
    <mergeCell ref="R723:R724"/>
    <mergeCell ref="P725:P726"/>
    <mergeCell ref="Q725:Q726"/>
    <mergeCell ref="R725:R726"/>
    <mergeCell ref="P727:P728"/>
    <mergeCell ref="Q727:Q728"/>
    <mergeCell ref="R727:R728"/>
    <mergeCell ref="P729:P730"/>
    <mergeCell ref="Q729:Q730"/>
    <mergeCell ref="R729:R730"/>
    <mergeCell ref="P707:P708"/>
    <mergeCell ref="Q707:Q708"/>
    <mergeCell ref="R707:R708"/>
    <mergeCell ref="P709:P710"/>
    <mergeCell ref="Q709:Q710"/>
    <mergeCell ref="R709:R710"/>
    <mergeCell ref="R715:R716"/>
    <mergeCell ref="Q715:Q716"/>
    <mergeCell ref="P715:P716"/>
    <mergeCell ref="R713:R714"/>
    <mergeCell ref="Q713:Q714"/>
    <mergeCell ref="P713:P714"/>
    <mergeCell ref="R711:R712"/>
    <mergeCell ref="Q711:Q712"/>
    <mergeCell ref="P711:P712"/>
    <mergeCell ref="P780:P781"/>
    <mergeCell ref="Q780:Q781"/>
    <mergeCell ref="R780:R781"/>
    <mergeCell ref="P755:P756"/>
    <mergeCell ref="Q755:Q756"/>
    <mergeCell ref="R755:R756"/>
    <mergeCell ref="P757:P758"/>
    <mergeCell ref="Q757:Q758"/>
    <mergeCell ref="R757:R758"/>
    <mergeCell ref="P759:P760"/>
    <mergeCell ref="Q759:Q760"/>
    <mergeCell ref="R759:R760"/>
    <mergeCell ref="P761:P762"/>
    <mergeCell ref="Q761:Q762"/>
    <mergeCell ref="R761:R762"/>
    <mergeCell ref="P765:P766"/>
    <mergeCell ref="Q765:Q766"/>
    <mergeCell ref="R765:R766"/>
    <mergeCell ref="P767:P768"/>
    <mergeCell ref="Q767:Q768"/>
    <mergeCell ref="R767:R768"/>
    <mergeCell ref="P774:P775"/>
    <mergeCell ref="Q774:Q775"/>
    <mergeCell ref="R774:R775"/>
    <mergeCell ref="P776:P777"/>
    <mergeCell ref="P816:P817"/>
    <mergeCell ref="Q816:Q817"/>
    <mergeCell ref="Q776:Q777"/>
    <mergeCell ref="R776:R777"/>
    <mergeCell ref="P770:P771"/>
    <mergeCell ref="Q770:Q771"/>
    <mergeCell ref="P794:P795"/>
    <mergeCell ref="Q794:Q795"/>
    <mergeCell ref="R794:R795"/>
    <mergeCell ref="P796:P797"/>
    <mergeCell ref="Q796:Q797"/>
    <mergeCell ref="R796:R797"/>
    <mergeCell ref="P783:P784"/>
    <mergeCell ref="Q783:Q784"/>
    <mergeCell ref="R783:R784"/>
    <mergeCell ref="P785:P786"/>
    <mergeCell ref="Q785:Q786"/>
    <mergeCell ref="R785:R786"/>
    <mergeCell ref="P787:P788"/>
    <mergeCell ref="Q787:Q788"/>
    <mergeCell ref="R787:R788"/>
    <mergeCell ref="P790:P791"/>
    <mergeCell ref="Q790:Q791"/>
    <mergeCell ref="R790:R791"/>
    <mergeCell ref="P792:P793"/>
    <mergeCell ref="R770:R771"/>
    <mergeCell ref="P772:P773"/>
    <mergeCell ref="Q772:Q773"/>
    <mergeCell ref="R772:R773"/>
    <mergeCell ref="P778:P779"/>
    <mergeCell ref="Q778:Q779"/>
    <mergeCell ref="R778:R779"/>
    <mergeCell ref="Q828:Q829"/>
    <mergeCell ref="R828:R829"/>
    <mergeCell ref="P820:P821"/>
    <mergeCell ref="Q820:Q821"/>
    <mergeCell ref="R820:R821"/>
    <mergeCell ref="P798:P799"/>
    <mergeCell ref="Q798:Q799"/>
    <mergeCell ref="R798:R799"/>
    <mergeCell ref="P800:P801"/>
    <mergeCell ref="Q800:Q801"/>
    <mergeCell ref="R800:R801"/>
    <mergeCell ref="P802:P803"/>
    <mergeCell ref="Q802:Q803"/>
    <mergeCell ref="R802:R803"/>
    <mergeCell ref="P804:P805"/>
    <mergeCell ref="Q804:Q805"/>
    <mergeCell ref="R804:R805"/>
    <mergeCell ref="P806:P807"/>
    <mergeCell ref="Q806:Q807"/>
    <mergeCell ref="R806:R807"/>
    <mergeCell ref="P808:P809"/>
    <mergeCell ref="Q808:Q809"/>
    <mergeCell ref="R808:R809"/>
    <mergeCell ref="P810:P811"/>
    <mergeCell ref="Q810:Q811"/>
    <mergeCell ref="R810:R811"/>
    <mergeCell ref="P812:P813"/>
    <mergeCell ref="Q812:Q813"/>
    <mergeCell ref="R812:R813"/>
    <mergeCell ref="P814:P815"/>
    <mergeCell ref="Q814:Q815"/>
    <mergeCell ref="R814:R815"/>
    <mergeCell ref="P832:P833"/>
    <mergeCell ref="Q832:Q833"/>
    <mergeCell ref="R832:R833"/>
    <mergeCell ref="Q57:Q58"/>
    <mergeCell ref="R57:R58"/>
    <mergeCell ref="P835:P836"/>
    <mergeCell ref="Q835:Q836"/>
    <mergeCell ref="R835:R836"/>
    <mergeCell ref="P837:P838"/>
    <mergeCell ref="Q837:Q838"/>
    <mergeCell ref="R837:R838"/>
    <mergeCell ref="P839:P840"/>
    <mergeCell ref="Q839:Q840"/>
    <mergeCell ref="R839:R840"/>
    <mergeCell ref="P59:P60"/>
    <mergeCell ref="Q59:Q60"/>
    <mergeCell ref="R59:R60"/>
    <mergeCell ref="R155:R156"/>
    <mergeCell ref="Q195:Q196"/>
    <mergeCell ref="R195:R196"/>
    <mergeCell ref="P197:P198"/>
    <mergeCell ref="Q197:Q198"/>
    <mergeCell ref="R197:R198"/>
    <mergeCell ref="P199:P200"/>
    <mergeCell ref="Q199:Q200"/>
    <mergeCell ref="R199:R200"/>
    <mergeCell ref="P201:P202"/>
    <mergeCell ref="Q201:Q202"/>
    <mergeCell ref="R201:R202"/>
    <mergeCell ref="R816:R817"/>
    <mergeCell ref="P818:P819"/>
    <mergeCell ref="Q792:Q793"/>
    <mergeCell ref="B324:B327"/>
    <mergeCell ref="B328:B329"/>
    <mergeCell ref="B346:B349"/>
    <mergeCell ref="D328:D353"/>
    <mergeCell ref="E328:E353"/>
    <mergeCell ref="B350:B353"/>
    <mergeCell ref="C324:C353"/>
    <mergeCell ref="H324:H327"/>
    <mergeCell ref="P328:P329"/>
    <mergeCell ref="Q328:Q329"/>
    <mergeCell ref="P830:P831"/>
    <mergeCell ref="Q830:Q831"/>
    <mergeCell ref="R830:R831"/>
    <mergeCell ref="R792:R793"/>
    <mergeCell ref="Q818:Q819"/>
    <mergeCell ref="R818:R819"/>
    <mergeCell ref="P822:P823"/>
    <mergeCell ref="Q822:Q823"/>
    <mergeCell ref="R822:R823"/>
    <mergeCell ref="P824:P825"/>
    <mergeCell ref="Q824:Q825"/>
    <mergeCell ref="R824:R825"/>
    <mergeCell ref="P826:P827"/>
    <mergeCell ref="Q826:Q827"/>
    <mergeCell ref="R826:R827"/>
    <mergeCell ref="P828:P829"/>
    <mergeCell ref="E534:E535"/>
    <mergeCell ref="C530:C533"/>
    <mergeCell ref="D530:D531"/>
    <mergeCell ref="E528:E529"/>
    <mergeCell ref="D621:D622"/>
    <mergeCell ref="E621:E622"/>
    <mergeCell ref="P45:P46"/>
    <mergeCell ref="Q45:Q46"/>
    <mergeCell ref="R45:R46"/>
    <mergeCell ref="A47:A54"/>
    <mergeCell ref="B47:B54"/>
    <mergeCell ref="C47:C54"/>
    <mergeCell ref="D47:D50"/>
    <mergeCell ref="E47:E50"/>
    <mergeCell ref="O47:O48"/>
    <mergeCell ref="P47:P48"/>
    <mergeCell ref="Q47:Q48"/>
    <mergeCell ref="R47:R48"/>
    <mergeCell ref="O49:O50"/>
    <mergeCell ref="P49:P50"/>
    <mergeCell ref="Q49:Q50"/>
    <mergeCell ref="R49:R50"/>
    <mergeCell ref="D51:D54"/>
    <mergeCell ref="E51:E54"/>
    <mergeCell ref="O51:O52"/>
    <mergeCell ref="P51:P52"/>
    <mergeCell ref="Q51:Q52"/>
    <mergeCell ref="R51:R52"/>
    <mergeCell ref="P53:P54"/>
    <mergeCell ref="Q53:Q54"/>
    <mergeCell ref="A95:A98"/>
    <mergeCell ref="B95:B98"/>
    <mergeCell ref="C95:C98"/>
    <mergeCell ref="D95:D96"/>
    <mergeCell ref="E95:E96"/>
    <mergeCell ref="H95:H96"/>
    <mergeCell ref="O95:O96"/>
    <mergeCell ref="P95:P96"/>
    <mergeCell ref="Q95:Q96"/>
    <mergeCell ref="R95:R96"/>
    <mergeCell ref="D97:D98"/>
    <mergeCell ref="E97:E98"/>
    <mergeCell ref="H97:H98"/>
    <mergeCell ref="O97:O98"/>
    <mergeCell ref="P97:P98"/>
    <mergeCell ref="Q97:Q98"/>
    <mergeCell ref="R97:R98"/>
    <mergeCell ref="O81:O82"/>
    <mergeCell ref="O85:O86"/>
    <mergeCell ref="A61:A64"/>
    <mergeCell ref="H91:H92"/>
    <mergeCell ref="E85:E86"/>
    <mergeCell ref="P63:P64"/>
    <mergeCell ref="Q63:Q64"/>
    <mergeCell ref="A65:A70"/>
    <mergeCell ref="R107:R108"/>
    <mergeCell ref="A115:A120"/>
    <mergeCell ref="B115:B120"/>
    <mergeCell ref="C115:C120"/>
    <mergeCell ref="H115:H116"/>
    <mergeCell ref="O115:O116"/>
    <mergeCell ref="P115:P116"/>
    <mergeCell ref="Q115:Q116"/>
    <mergeCell ref="R115:R116"/>
    <mergeCell ref="D119:D120"/>
    <mergeCell ref="E119:E120"/>
    <mergeCell ref="H119:H120"/>
    <mergeCell ref="O119:O120"/>
    <mergeCell ref="P119:P120"/>
    <mergeCell ref="Q119:Q120"/>
    <mergeCell ref="R119:R120"/>
    <mergeCell ref="C107:C110"/>
    <mergeCell ref="D107:D108"/>
    <mergeCell ref="E107:E108"/>
    <mergeCell ref="D109:D110"/>
    <mergeCell ref="E109:E110"/>
    <mergeCell ref="D113:D114"/>
    <mergeCell ref="H113:H114"/>
    <mergeCell ref="A107:A110"/>
    <mergeCell ref="H111:H112"/>
    <mergeCell ref="E115:E118"/>
    <mergeCell ref="O117:O118"/>
    <mergeCell ref="P151:P152"/>
    <mergeCell ref="Q151:Q152"/>
    <mergeCell ref="R151:R152"/>
    <mergeCell ref="D153:D154"/>
    <mergeCell ref="E153:E154"/>
    <mergeCell ref="H153:H154"/>
    <mergeCell ref="O153:O154"/>
    <mergeCell ref="P153:P154"/>
    <mergeCell ref="Q153:Q154"/>
    <mergeCell ref="R153:R154"/>
    <mergeCell ref="P147:P148"/>
    <mergeCell ref="Q147:Q148"/>
    <mergeCell ref="R147:R148"/>
    <mergeCell ref="D149:D150"/>
    <mergeCell ref="E149:E150"/>
    <mergeCell ref="H149:H150"/>
    <mergeCell ref="O149:O150"/>
    <mergeCell ref="P149:P150"/>
    <mergeCell ref="Q149:Q150"/>
    <mergeCell ref="R149:R150"/>
    <mergeCell ref="D147:D148"/>
    <mergeCell ref="E147:E148"/>
    <mergeCell ref="O151:O152"/>
    <mergeCell ref="H145:H146"/>
    <mergeCell ref="D123:D126"/>
    <mergeCell ref="O125:O126"/>
    <mergeCell ref="E135:E136"/>
    <mergeCell ref="Q121:Q122"/>
    <mergeCell ref="R121:R122"/>
    <mergeCell ref="C131:C134"/>
    <mergeCell ref="E123:E126"/>
    <mergeCell ref="D157:D158"/>
    <mergeCell ref="E157:E158"/>
    <mergeCell ref="H157:H158"/>
    <mergeCell ref="O157:O158"/>
    <mergeCell ref="P157:P158"/>
    <mergeCell ref="Q157:Q158"/>
    <mergeCell ref="R157:R158"/>
    <mergeCell ref="A179:A184"/>
    <mergeCell ref="B179:B184"/>
    <mergeCell ref="C179:C184"/>
    <mergeCell ref="D179:D182"/>
    <mergeCell ref="E179:E182"/>
    <mergeCell ref="H179:H182"/>
    <mergeCell ref="O181:O182"/>
    <mergeCell ref="P181:P182"/>
    <mergeCell ref="Q181:Q182"/>
    <mergeCell ref="R181:R182"/>
    <mergeCell ref="P183:P184"/>
    <mergeCell ref="Q183:Q184"/>
    <mergeCell ref="R183:R184"/>
    <mergeCell ref="H161:H162"/>
    <mergeCell ref="A155:A158"/>
    <mergeCell ref="B155:B158"/>
    <mergeCell ref="C155:C158"/>
    <mergeCell ref="D155:D156"/>
    <mergeCell ref="E155:E156"/>
    <mergeCell ref="D159:D160"/>
    <mergeCell ref="E159:E160"/>
    <mergeCell ref="A171:A174"/>
    <mergeCell ref="B171:B174"/>
    <mergeCell ref="C171:C174"/>
    <mergeCell ref="E175:E176"/>
    <mergeCell ref="O191:O192"/>
    <mergeCell ref="H193:H194"/>
    <mergeCell ref="D195:D196"/>
    <mergeCell ref="E195:E196"/>
    <mergeCell ref="H195:H196"/>
    <mergeCell ref="E193:E194"/>
    <mergeCell ref="E183:E184"/>
    <mergeCell ref="D185:D186"/>
    <mergeCell ref="H183:H184"/>
    <mergeCell ref="O179:O180"/>
    <mergeCell ref="O183:O184"/>
    <mergeCell ref="H185:H186"/>
    <mergeCell ref="O173:O174"/>
    <mergeCell ref="A201:A204"/>
    <mergeCell ref="B201:B204"/>
    <mergeCell ref="C201:C204"/>
    <mergeCell ref="D201:D202"/>
    <mergeCell ref="O201:O202"/>
    <mergeCell ref="A197:A200"/>
    <mergeCell ref="B197:B200"/>
    <mergeCell ref="C197:C200"/>
    <mergeCell ref="D197:D198"/>
    <mergeCell ref="E197:E198"/>
    <mergeCell ref="H197:H198"/>
    <mergeCell ref="O197:O198"/>
    <mergeCell ref="D199:D200"/>
    <mergeCell ref="E199:E200"/>
    <mergeCell ref="H199:H200"/>
    <mergeCell ref="O199:O200"/>
    <mergeCell ref="D203:D204"/>
    <mergeCell ref="E203:E204"/>
    <mergeCell ref="H203:H204"/>
    <mergeCell ref="O207:O208"/>
    <mergeCell ref="P207:P208"/>
    <mergeCell ref="Q207:Q208"/>
    <mergeCell ref="R207:R208"/>
    <mergeCell ref="O213:O214"/>
    <mergeCell ref="P213:P214"/>
    <mergeCell ref="Q213:Q214"/>
    <mergeCell ref="R213:R214"/>
    <mergeCell ref="D215:D216"/>
    <mergeCell ref="E215:E216"/>
    <mergeCell ref="H215:H216"/>
    <mergeCell ref="O215:O216"/>
    <mergeCell ref="P215:P216"/>
    <mergeCell ref="Q215:Q216"/>
    <mergeCell ref="R215:R216"/>
    <mergeCell ref="E209:E210"/>
    <mergeCell ref="D211:D212"/>
    <mergeCell ref="E211:E212"/>
    <mergeCell ref="H211:H212"/>
    <mergeCell ref="O211:O212"/>
    <mergeCell ref="P211:P212"/>
    <mergeCell ref="Q211:Q212"/>
    <mergeCell ref="R211:R212"/>
    <mergeCell ref="D213:D214"/>
    <mergeCell ref="O203:O204"/>
    <mergeCell ref="P203:P204"/>
    <mergeCell ref="Q203:Q204"/>
    <mergeCell ref="R203:R204"/>
    <mergeCell ref="D209:D210"/>
    <mergeCell ref="H205:H206"/>
    <mergeCell ref="P217:P218"/>
    <mergeCell ref="Q217:Q218"/>
    <mergeCell ref="A219:A224"/>
    <mergeCell ref="D221:D222"/>
    <mergeCell ref="E221:E222"/>
    <mergeCell ref="H221:H222"/>
    <mergeCell ref="O221:O222"/>
    <mergeCell ref="P221:P222"/>
    <mergeCell ref="Q221:Q222"/>
    <mergeCell ref="R221:R222"/>
    <mergeCell ref="D223:D224"/>
    <mergeCell ref="E223:E224"/>
    <mergeCell ref="H223:H224"/>
    <mergeCell ref="O223:O224"/>
    <mergeCell ref="P223:P224"/>
    <mergeCell ref="Q223:Q224"/>
    <mergeCell ref="R223:R224"/>
    <mergeCell ref="A209:A218"/>
    <mergeCell ref="B209:B218"/>
    <mergeCell ref="C209:C218"/>
    <mergeCell ref="B219:B224"/>
    <mergeCell ref="D219:D220"/>
    <mergeCell ref="E219:E220"/>
    <mergeCell ref="O205:O206"/>
    <mergeCell ref="P205:P206"/>
    <mergeCell ref="Q205:Q206"/>
    <mergeCell ref="R205:R206"/>
    <mergeCell ref="D207:D208"/>
    <mergeCell ref="O227:O228"/>
    <mergeCell ref="H225:H226"/>
    <mergeCell ref="H229:H230"/>
    <mergeCell ref="A233:A236"/>
    <mergeCell ref="P231:P232"/>
    <mergeCell ref="Q231:Q232"/>
    <mergeCell ref="R231:R232"/>
    <mergeCell ref="D231:D232"/>
    <mergeCell ref="O239:O240"/>
    <mergeCell ref="B229:B232"/>
    <mergeCell ref="C229:C232"/>
    <mergeCell ref="O229:O230"/>
    <mergeCell ref="O231:O232"/>
    <mergeCell ref="O225:O226"/>
    <mergeCell ref="O237:O238"/>
    <mergeCell ref="H239:H240"/>
    <mergeCell ref="E237:E238"/>
    <mergeCell ref="D227:D228"/>
    <mergeCell ref="D239:D240"/>
    <mergeCell ref="E239:E240"/>
    <mergeCell ref="D229:D230"/>
    <mergeCell ref="E229:E230"/>
    <mergeCell ref="C237:C240"/>
    <mergeCell ref="H237:H238"/>
    <mergeCell ref="P239:P240"/>
    <mergeCell ref="Q239:Q240"/>
    <mergeCell ref="R239:R240"/>
    <mergeCell ref="H231:H232"/>
    <mergeCell ref="A229:A232"/>
    <mergeCell ref="A237:A240"/>
    <mergeCell ref="B309:B312"/>
    <mergeCell ref="C309:C312"/>
    <mergeCell ref="H287:H288"/>
    <mergeCell ref="O267:O268"/>
    <mergeCell ref="O269:O270"/>
    <mergeCell ref="D265:D266"/>
    <mergeCell ref="H248:H249"/>
    <mergeCell ref="H250:H251"/>
    <mergeCell ref="H252:H253"/>
    <mergeCell ref="D246:D249"/>
    <mergeCell ref="E246:E249"/>
    <mergeCell ref="O261:O262"/>
    <mergeCell ref="A246:A253"/>
    <mergeCell ref="C285:C288"/>
    <mergeCell ref="D307:D308"/>
    <mergeCell ref="O255:O258"/>
    <mergeCell ref="C281:C284"/>
    <mergeCell ref="O297:O298"/>
    <mergeCell ref="D255:D256"/>
    <mergeCell ref="E255:E256"/>
    <mergeCell ref="D259:D260"/>
    <mergeCell ref="E259:E260"/>
    <mergeCell ref="D257:D258"/>
    <mergeCell ref="E257:E258"/>
    <mergeCell ref="D271:D272"/>
    <mergeCell ref="E271:E272"/>
    <mergeCell ref="O295:O296"/>
    <mergeCell ref="H273:H274"/>
    <mergeCell ref="O273:O274"/>
    <mergeCell ref="D504:D505"/>
    <mergeCell ref="E504:E505"/>
    <mergeCell ref="B637:B640"/>
    <mergeCell ref="C637:C640"/>
    <mergeCell ref="D637:D638"/>
    <mergeCell ref="D506:D507"/>
    <mergeCell ref="E506:E507"/>
    <mergeCell ref="B617:B620"/>
    <mergeCell ref="B625:B628"/>
    <mergeCell ref="C625:C628"/>
    <mergeCell ref="D625:D626"/>
    <mergeCell ref="D631:D632"/>
    <mergeCell ref="E617:E618"/>
    <mergeCell ref="C617:C620"/>
    <mergeCell ref="D617:D618"/>
    <mergeCell ref="E625:E626"/>
    <mergeCell ref="E631:E632"/>
    <mergeCell ref="D629:D630"/>
    <mergeCell ref="B605:B608"/>
    <mergeCell ref="E573:E574"/>
    <mergeCell ref="C621:C624"/>
    <mergeCell ref="D518:D519"/>
    <mergeCell ref="E602:E603"/>
    <mergeCell ref="E594:E595"/>
    <mergeCell ref="D598:D599"/>
    <mergeCell ref="E598:E599"/>
    <mergeCell ref="B641:B644"/>
    <mergeCell ref="E540:E541"/>
    <mergeCell ref="E542:E543"/>
    <mergeCell ref="B588:B591"/>
    <mergeCell ref="C588:C591"/>
    <mergeCell ref="D581:D582"/>
    <mergeCell ref="E581:E582"/>
    <mergeCell ref="H581:H582"/>
    <mergeCell ref="O581:O582"/>
    <mergeCell ref="P581:P582"/>
    <mergeCell ref="P561:P562"/>
    <mergeCell ref="B613:B616"/>
    <mergeCell ref="D613:D614"/>
    <mergeCell ref="O596:O597"/>
    <mergeCell ref="B538:B541"/>
    <mergeCell ref="P600:P601"/>
    <mergeCell ref="D639:D640"/>
    <mergeCell ref="E561:E562"/>
    <mergeCell ref="H544:H545"/>
    <mergeCell ref="H549:H550"/>
    <mergeCell ref="O583:O584"/>
    <mergeCell ref="P583:P584"/>
    <mergeCell ref="E553:E554"/>
    <mergeCell ref="O563:O564"/>
    <mergeCell ref="E607:E608"/>
    <mergeCell ref="E609:E610"/>
    <mergeCell ref="D623:D624"/>
    <mergeCell ref="E623:E624"/>
    <mergeCell ref="E559:E560"/>
    <mergeCell ref="B561:B564"/>
    <mergeCell ref="O615:O616"/>
    <mergeCell ref="O629:O630"/>
    <mergeCell ref="R657:R658"/>
    <mergeCell ref="H633:H634"/>
    <mergeCell ref="O649:O650"/>
    <mergeCell ref="R600:R601"/>
    <mergeCell ref="P602:P603"/>
    <mergeCell ref="Q602:Q603"/>
    <mergeCell ref="R602:R603"/>
    <mergeCell ref="P605:P606"/>
    <mergeCell ref="Q605:Q606"/>
    <mergeCell ref="R605:R606"/>
    <mergeCell ref="P607:P608"/>
    <mergeCell ref="Q607:Q608"/>
    <mergeCell ref="R607:R608"/>
    <mergeCell ref="P609:P610"/>
    <mergeCell ref="Q609:Q610"/>
    <mergeCell ref="R609:R610"/>
    <mergeCell ref="P611:P612"/>
    <mergeCell ref="Q611:Q612"/>
    <mergeCell ref="R645:R646"/>
    <mergeCell ref="O611:O612"/>
    <mergeCell ref="O613:O614"/>
    <mergeCell ref="P635:P636"/>
    <mergeCell ref="P631:P632"/>
    <mergeCell ref="Q631:Q632"/>
    <mergeCell ref="P623:P624"/>
    <mergeCell ref="O647:O648"/>
    <mergeCell ref="P647:P648"/>
    <mergeCell ref="O645:O646"/>
    <mergeCell ref="O631:O632"/>
    <mergeCell ref="H617:H618"/>
    <mergeCell ref="H619:H620"/>
    <mergeCell ref="P613:P614"/>
    <mergeCell ref="A657:A660"/>
    <mergeCell ref="R631:R632"/>
    <mergeCell ref="Q633:Q634"/>
    <mergeCell ref="R633:R634"/>
    <mergeCell ref="Q635:Q636"/>
    <mergeCell ref="R635:R636"/>
    <mergeCell ref="P649:P650"/>
    <mergeCell ref="Q649:Q650"/>
    <mergeCell ref="R649:R650"/>
    <mergeCell ref="Q651:Q652"/>
    <mergeCell ref="R651:R652"/>
    <mergeCell ref="Q645:Q646"/>
    <mergeCell ref="O753:O754"/>
    <mergeCell ref="P753:P754"/>
    <mergeCell ref="Q753:Q754"/>
    <mergeCell ref="R753:R754"/>
    <mergeCell ref="H659:H660"/>
    <mergeCell ref="O679:O680"/>
    <mergeCell ref="P679:P680"/>
    <mergeCell ref="Q679:Q680"/>
    <mergeCell ref="R679:R680"/>
    <mergeCell ref="D681:D682"/>
    <mergeCell ref="E681:E682"/>
    <mergeCell ref="H681:H682"/>
    <mergeCell ref="O681:O682"/>
    <mergeCell ref="P681:P682"/>
    <mergeCell ref="Q681:Q682"/>
    <mergeCell ref="Q745:Q746"/>
    <mergeCell ref="R745:R746"/>
    <mergeCell ref="P747:P748"/>
    <mergeCell ref="Q747:Q748"/>
    <mergeCell ref="R747:R748"/>
    <mergeCell ref="R749:R750"/>
    <mergeCell ref="R741:R742"/>
    <mergeCell ref="P719:P720"/>
    <mergeCell ref="Q719:Q720"/>
    <mergeCell ref="R719:R720"/>
    <mergeCell ref="P721:P722"/>
    <mergeCell ref="H751:H752"/>
    <mergeCell ref="O751:O752"/>
    <mergeCell ref="P751:P752"/>
    <mergeCell ref="A665:A668"/>
    <mergeCell ref="B665:B668"/>
    <mergeCell ref="C665:C668"/>
    <mergeCell ref="Q751:Q752"/>
    <mergeCell ref="R751:R752"/>
    <mergeCell ref="P745:P746"/>
    <mergeCell ref="H671:H672"/>
    <mergeCell ref="O671:O672"/>
    <mergeCell ref="P671:P672"/>
    <mergeCell ref="Q671:Q672"/>
    <mergeCell ref="R671:R672"/>
    <mergeCell ref="H665:H666"/>
    <mergeCell ref="O665:O666"/>
    <mergeCell ref="P665:P666"/>
    <mergeCell ref="Q665:Q666"/>
    <mergeCell ref="Q741:Q742"/>
    <mergeCell ref="P717:P718"/>
    <mergeCell ref="Q717:Q718"/>
    <mergeCell ref="H677:H678"/>
    <mergeCell ref="R683:R684"/>
    <mergeCell ref="D685:D686"/>
    <mergeCell ref="R717:R718"/>
    <mergeCell ref="P749:P750"/>
    <mergeCell ref="A633:A636"/>
    <mergeCell ref="B633:B636"/>
    <mergeCell ref="C633:C636"/>
    <mergeCell ref="D633:D634"/>
    <mergeCell ref="E633:E634"/>
    <mergeCell ref="Q613:Q614"/>
    <mergeCell ref="R613:R614"/>
    <mergeCell ref="P615:P616"/>
    <mergeCell ref="Q615:Q616"/>
    <mergeCell ref="A637:A640"/>
    <mergeCell ref="O655:O656"/>
    <mergeCell ref="P655:P656"/>
    <mergeCell ref="Q655:Q656"/>
    <mergeCell ref="R655:R656"/>
    <mergeCell ref="H739:H742"/>
    <mergeCell ref="P743:P744"/>
    <mergeCell ref="Q743:Q744"/>
    <mergeCell ref="R743:R744"/>
    <mergeCell ref="P739:P740"/>
    <mergeCell ref="Q739:Q740"/>
    <mergeCell ref="R739:R740"/>
    <mergeCell ref="P741:P742"/>
    <mergeCell ref="Q735:Q736"/>
    <mergeCell ref="Q737:Q738"/>
    <mergeCell ref="R737:R738"/>
    <mergeCell ref="R661:R662"/>
    <mergeCell ref="D663:D664"/>
    <mergeCell ref="E663:E664"/>
    <mergeCell ref="H663:H664"/>
    <mergeCell ref="O663:O664"/>
    <mergeCell ref="P663:P664"/>
    <mergeCell ref="Q663:Q664"/>
    <mergeCell ref="Q733:Q734"/>
    <mergeCell ref="R733:R734"/>
    <mergeCell ref="O689:O690"/>
    <mergeCell ref="P689:P690"/>
    <mergeCell ref="Q689:Q690"/>
    <mergeCell ref="R689:R690"/>
    <mergeCell ref="O633:O634"/>
    <mergeCell ref="P633:P634"/>
    <mergeCell ref="R557:R558"/>
    <mergeCell ref="R573:R574"/>
    <mergeCell ref="R615:R616"/>
    <mergeCell ref="P617:P618"/>
    <mergeCell ref="Q617:Q618"/>
    <mergeCell ref="R617:R618"/>
    <mergeCell ref="P619:P620"/>
    <mergeCell ref="Q619:Q620"/>
    <mergeCell ref="R619:R620"/>
    <mergeCell ref="Q721:Q722"/>
    <mergeCell ref="O661:O662"/>
    <mergeCell ref="Q621:Q622"/>
    <mergeCell ref="R621:R622"/>
    <mergeCell ref="P661:P662"/>
    <mergeCell ref="Q661:Q662"/>
    <mergeCell ref="R731:R732"/>
    <mergeCell ref="P733:P734"/>
    <mergeCell ref="O659:O660"/>
    <mergeCell ref="O651:O652"/>
    <mergeCell ref="P651:P652"/>
    <mergeCell ref="Q731:Q732"/>
    <mergeCell ref="P702:P703"/>
    <mergeCell ref="P567:P568"/>
    <mergeCell ref="Q657:Q658"/>
    <mergeCell ref="A751:A754"/>
    <mergeCell ref="B751:B754"/>
    <mergeCell ref="C751:C754"/>
    <mergeCell ref="D751:D752"/>
    <mergeCell ref="P735:P736"/>
    <mergeCell ref="D673:D674"/>
    <mergeCell ref="E673:E674"/>
    <mergeCell ref="H673:H674"/>
    <mergeCell ref="O673:O674"/>
    <mergeCell ref="P673:P674"/>
    <mergeCell ref="Q673:Q674"/>
    <mergeCell ref="A679:A682"/>
    <mergeCell ref="B679:B682"/>
    <mergeCell ref="C679:C682"/>
    <mergeCell ref="D679:D680"/>
    <mergeCell ref="E679:E680"/>
    <mergeCell ref="H679:H680"/>
    <mergeCell ref="E677:E678"/>
    <mergeCell ref="E685:E686"/>
    <mergeCell ref="Q749:Q750"/>
    <mergeCell ref="Q702:Q703"/>
    <mergeCell ref="P694:P695"/>
    <mergeCell ref="Q694:Q695"/>
    <mergeCell ref="E711:E712"/>
    <mergeCell ref="D749:D750"/>
    <mergeCell ref="A683:A686"/>
    <mergeCell ref="B683:B686"/>
    <mergeCell ref="C683:C686"/>
    <mergeCell ref="D683:D684"/>
    <mergeCell ref="B711:B714"/>
    <mergeCell ref="A723:A726"/>
    <mergeCell ref="A705:A710"/>
    <mergeCell ref="O669:O670"/>
    <mergeCell ref="P669:P670"/>
    <mergeCell ref="Q669:Q670"/>
    <mergeCell ref="R669:R670"/>
    <mergeCell ref="D671:D672"/>
    <mergeCell ref="E671:E672"/>
    <mergeCell ref="H685:H686"/>
    <mergeCell ref="O685:O686"/>
    <mergeCell ref="P685:P686"/>
    <mergeCell ref="Q685:Q686"/>
    <mergeCell ref="R685:R686"/>
    <mergeCell ref="E661:E662"/>
    <mergeCell ref="R735:R736"/>
    <mergeCell ref="P737:P738"/>
    <mergeCell ref="A241:A244"/>
    <mergeCell ref="B241:B244"/>
    <mergeCell ref="C241:C244"/>
    <mergeCell ref="D241:D242"/>
    <mergeCell ref="E241:E242"/>
    <mergeCell ref="H241:H242"/>
    <mergeCell ref="O241:O242"/>
    <mergeCell ref="P241:P242"/>
    <mergeCell ref="Q241:Q242"/>
    <mergeCell ref="R241:R242"/>
    <mergeCell ref="D243:D244"/>
    <mergeCell ref="E243:E244"/>
    <mergeCell ref="H243:H244"/>
    <mergeCell ref="O243:O244"/>
    <mergeCell ref="P243:P244"/>
    <mergeCell ref="Q243:Q244"/>
    <mergeCell ref="R243:R244"/>
    <mergeCell ref="P731:P732"/>
    <mergeCell ref="Q600:Q601"/>
    <mergeCell ref="H553:H554"/>
    <mergeCell ref="R611:R612"/>
    <mergeCell ref="P575:P576"/>
    <mergeCell ref="Q653:Q654"/>
    <mergeCell ref="R653:R654"/>
    <mergeCell ref="H575:H576"/>
    <mergeCell ref="H573:H574"/>
    <mergeCell ref="Q579:Q580"/>
    <mergeCell ref="R579:R580"/>
    <mergeCell ref="H557:H558"/>
    <mergeCell ref="O557:O558"/>
    <mergeCell ref="P557:P558"/>
    <mergeCell ref="E637:E638"/>
    <mergeCell ref="H637:H638"/>
    <mergeCell ref="O637:O638"/>
    <mergeCell ref="P637:P638"/>
    <mergeCell ref="Q637:Q638"/>
    <mergeCell ref="Q647:Q648"/>
    <mergeCell ref="R647:R648"/>
    <mergeCell ref="R637:R638"/>
    <mergeCell ref="H635:H636"/>
    <mergeCell ref="O575:O576"/>
    <mergeCell ref="P586:P587"/>
    <mergeCell ref="P645:P646"/>
    <mergeCell ref="P571:P572"/>
    <mergeCell ref="Q571:Q572"/>
    <mergeCell ref="R571:R572"/>
    <mergeCell ref="H627:H628"/>
    <mergeCell ref="O579:O580"/>
    <mergeCell ref="O561:O562"/>
    <mergeCell ref="O565:O566"/>
    <mergeCell ref="C641:C644"/>
    <mergeCell ref="D641:D642"/>
    <mergeCell ref="E641:E642"/>
    <mergeCell ref="H641:H642"/>
    <mergeCell ref="O641:O642"/>
    <mergeCell ref="P641:P642"/>
    <mergeCell ref="Q641:Q642"/>
    <mergeCell ref="R641:R642"/>
    <mergeCell ref="D643:D644"/>
    <mergeCell ref="E643:E644"/>
    <mergeCell ref="H643:H644"/>
    <mergeCell ref="O643:O644"/>
    <mergeCell ref="P643:P644"/>
    <mergeCell ref="Q643:Q644"/>
    <mergeCell ref="R643:R644"/>
    <mergeCell ref="O653:O654"/>
    <mergeCell ref="P653:P654"/>
    <mergeCell ref="H651:H652"/>
    <mergeCell ref="D647:D648"/>
    <mergeCell ref="E647:E648"/>
    <mergeCell ref="E645:E646"/>
    <mergeCell ref="O316:O317"/>
    <mergeCell ref="P316:P317"/>
    <mergeCell ref="Q316:Q317"/>
    <mergeCell ref="R316:R317"/>
    <mergeCell ref="P314:P315"/>
    <mergeCell ref="O514:O515"/>
    <mergeCell ref="P514:P515"/>
    <mergeCell ref="P508:P509"/>
    <mergeCell ref="Q508:Q509"/>
    <mergeCell ref="H500:H501"/>
    <mergeCell ref="O500:O501"/>
    <mergeCell ref="P500:P501"/>
    <mergeCell ref="H416:H431"/>
    <mergeCell ref="E433:E434"/>
    <mergeCell ref="Q314:Q315"/>
    <mergeCell ref="R314:R315"/>
    <mergeCell ref="R328:R329"/>
    <mergeCell ref="R514:R515"/>
    <mergeCell ref="P471:P472"/>
    <mergeCell ref="Q471:Q472"/>
    <mergeCell ref="R471:R472"/>
    <mergeCell ref="P463:P464"/>
    <mergeCell ref="Q463:Q464"/>
    <mergeCell ref="R463:R464"/>
    <mergeCell ref="O510:O511"/>
    <mergeCell ref="P510:P511"/>
    <mergeCell ref="R510:R511"/>
    <mergeCell ref="O512:O513"/>
    <mergeCell ref="P512:P513"/>
    <mergeCell ref="Q512:Q513"/>
    <mergeCell ref="Q477:Q478"/>
    <mergeCell ref="R475:R476"/>
    <mergeCell ref="D324:D325"/>
    <mergeCell ref="E324:E325"/>
    <mergeCell ref="P342:P343"/>
    <mergeCell ref="R559:R560"/>
    <mergeCell ref="O303:O304"/>
    <mergeCell ref="P502:P503"/>
    <mergeCell ref="P303:P304"/>
    <mergeCell ref="Q303:Q304"/>
    <mergeCell ref="R303:R304"/>
    <mergeCell ref="D301:D304"/>
    <mergeCell ref="O518:O519"/>
    <mergeCell ref="P518:P519"/>
    <mergeCell ref="Q518:Q519"/>
    <mergeCell ref="R518:R519"/>
    <mergeCell ref="D520:D521"/>
    <mergeCell ref="E520:E521"/>
    <mergeCell ref="H520:H521"/>
    <mergeCell ref="O520:O521"/>
    <mergeCell ref="O504:O505"/>
    <mergeCell ref="O522:O523"/>
    <mergeCell ref="E530:E531"/>
    <mergeCell ref="H530:H531"/>
    <mergeCell ref="E532:E533"/>
    <mergeCell ref="H532:H533"/>
    <mergeCell ref="O506:O507"/>
    <mergeCell ref="E307:E308"/>
    <mergeCell ref="P307:P308"/>
    <mergeCell ref="P451:P452"/>
    <mergeCell ref="R301:R302"/>
    <mergeCell ref="H547:H548"/>
    <mergeCell ref="O553:O554"/>
    <mergeCell ref="Q510:Q511"/>
    <mergeCell ref="P687:P688"/>
    <mergeCell ref="Q687:Q688"/>
    <mergeCell ref="R687:R688"/>
    <mergeCell ref="O677:O678"/>
    <mergeCell ref="P677:P678"/>
    <mergeCell ref="Q677:Q678"/>
    <mergeCell ref="R677:R678"/>
    <mergeCell ref="R665:R666"/>
    <mergeCell ref="D667:D668"/>
    <mergeCell ref="E667:E668"/>
    <mergeCell ref="H667:H668"/>
    <mergeCell ref="E659:E660"/>
    <mergeCell ref="O639:O640"/>
    <mergeCell ref="P639:P640"/>
    <mergeCell ref="Q639:Q640"/>
    <mergeCell ref="R639:R640"/>
    <mergeCell ref="O667:O668"/>
    <mergeCell ref="H675:H676"/>
    <mergeCell ref="O675:O676"/>
    <mergeCell ref="P675:P676"/>
    <mergeCell ref="Q675:Q676"/>
    <mergeCell ref="R675:R676"/>
    <mergeCell ref="D677:D678"/>
    <mergeCell ref="P667:P668"/>
    <mergeCell ref="Q667:Q668"/>
    <mergeCell ref="R667:R668"/>
    <mergeCell ref="D659:D660"/>
    <mergeCell ref="O657:O658"/>
    <mergeCell ref="P657:P658"/>
    <mergeCell ref="E655:E656"/>
    <mergeCell ref="H655:H656"/>
    <mergeCell ref="H669:H670"/>
    <mergeCell ref="R307:R308"/>
    <mergeCell ref="E297:E300"/>
    <mergeCell ref="D297:D300"/>
    <mergeCell ref="B233:B236"/>
    <mergeCell ref="C233:C236"/>
    <mergeCell ref="D233:D234"/>
    <mergeCell ref="E233:E234"/>
    <mergeCell ref="H233:H234"/>
    <mergeCell ref="O233:O234"/>
    <mergeCell ref="P233:P234"/>
    <mergeCell ref="Q233:Q234"/>
    <mergeCell ref="R233:R234"/>
    <mergeCell ref="D235:D236"/>
    <mergeCell ref="E235:E236"/>
    <mergeCell ref="H235:H236"/>
    <mergeCell ref="O235:O236"/>
    <mergeCell ref="P235:P236"/>
    <mergeCell ref="Q235:Q236"/>
    <mergeCell ref="R235:R236"/>
    <mergeCell ref="B297:B304"/>
    <mergeCell ref="E263:E264"/>
    <mergeCell ref="D269:D270"/>
    <mergeCell ref="C297:C304"/>
    <mergeCell ref="O301:O302"/>
    <mergeCell ref="P301:P302"/>
    <mergeCell ref="Q301:Q302"/>
    <mergeCell ref="B285:B288"/>
    <mergeCell ref="H246:H247"/>
    <mergeCell ref="R299:R300"/>
    <mergeCell ref="O248:O249"/>
    <mergeCell ref="H257:H258"/>
    <mergeCell ref="E283:E284"/>
    <mergeCell ref="C906:O908"/>
    <mergeCell ref="B906:B908"/>
    <mergeCell ref="R342:R343"/>
    <mergeCell ref="O344:O345"/>
    <mergeCell ref="P344:P345"/>
    <mergeCell ref="Q344:Q345"/>
    <mergeCell ref="R344:R345"/>
    <mergeCell ref="B577:B580"/>
    <mergeCell ref="C577:C580"/>
    <mergeCell ref="D577:D578"/>
    <mergeCell ref="O577:O578"/>
    <mergeCell ref="P577:P578"/>
    <mergeCell ref="Q577:Q578"/>
    <mergeCell ref="R577:R578"/>
    <mergeCell ref="D579:D580"/>
    <mergeCell ref="E579:E580"/>
    <mergeCell ref="H579:H580"/>
    <mergeCell ref="P579:P580"/>
    <mergeCell ref="Q502:Q503"/>
    <mergeCell ref="E683:E684"/>
    <mergeCell ref="O635:O636"/>
    <mergeCell ref="P621:P622"/>
    <mergeCell ref="O508:O509"/>
    <mergeCell ref="Q583:Q584"/>
    <mergeCell ref="R583:R584"/>
    <mergeCell ref="P538:P539"/>
    <mergeCell ref="Q538:Q539"/>
    <mergeCell ref="P487:P488"/>
    <mergeCell ref="Q487:Q488"/>
    <mergeCell ref="P453:P454"/>
    <mergeCell ref="P559:P560"/>
    <mergeCell ref="D655:D656"/>
    <mergeCell ref="D887:D888"/>
    <mergeCell ref="E887:E888"/>
    <mergeCell ref="H887:H888"/>
    <mergeCell ref="O887:O888"/>
    <mergeCell ref="P887:P888"/>
    <mergeCell ref="Q887:Q888"/>
    <mergeCell ref="R887:R888"/>
    <mergeCell ref="P522:P523"/>
    <mergeCell ref="Q522:Q523"/>
    <mergeCell ref="O502:O503"/>
    <mergeCell ref="Q342:Q343"/>
    <mergeCell ref="Q557:Q558"/>
    <mergeCell ref="D689:D690"/>
    <mergeCell ref="E689:E690"/>
    <mergeCell ref="H689:H690"/>
    <mergeCell ref="H512:H513"/>
    <mergeCell ref="Q453:Q454"/>
    <mergeCell ref="H502:H503"/>
    <mergeCell ref="H508:H509"/>
    <mergeCell ref="H518:H519"/>
    <mergeCell ref="H542:H543"/>
    <mergeCell ref="Q559:Q560"/>
    <mergeCell ref="H506:H507"/>
    <mergeCell ref="H683:H684"/>
    <mergeCell ref="O683:O684"/>
    <mergeCell ref="P683:P684"/>
    <mergeCell ref="Q683:Q684"/>
    <mergeCell ref="O516:O517"/>
    <mergeCell ref="D687:D688"/>
    <mergeCell ref="E687:E688"/>
    <mergeCell ref="H687:H688"/>
    <mergeCell ref="O687:O688"/>
  </mergeCells>
  <pageMargins left="0.62992125984251968" right="3.937007874015748E-2" top="0.55118110236220474" bottom="0.55118110236220474" header="0.31496062992125984" footer="0.31496062992125984"/>
  <pageSetup paperSize="9" scale="60" fitToHeight="16" orientation="landscape" r:id="rId1"/>
  <headerFooter scaleWithDoc="0"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40"/>
  <sheetViews>
    <sheetView topLeftCell="A17" workbookViewId="0">
      <selection activeCell="A3" sqref="A3:A40"/>
    </sheetView>
  </sheetViews>
  <sheetFormatPr defaultRowHeight="15" x14ac:dyDescent="0.25"/>
  <cols>
    <col min="1" max="1" width="9.140625" style="89"/>
    <col min="2" max="2" width="34.42578125" style="91" customWidth="1"/>
    <col min="3" max="16384" width="9.140625" style="89"/>
  </cols>
  <sheetData>
    <row r="3" spans="1:2" x14ac:dyDescent="0.25">
      <c r="A3" s="89">
        <v>1</v>
      </c>
      <c r="B3" s="70" t="s">
        <v>604</v>
      </c>
    </row>
    <row r="4" spans="1:2" x14ac:dyDescent="0.25">
      <c r="A4" s="89">
        <v>2</v>
      </c>
      <c r="B4" s="70" t="s">
        <v>476</v>
      </c>
    </row>
    <row r="5" spans="1:2" ht="25.5" x14ac:dyDescent="0.25">
      <c r="A5" s="89">
        <v>3</v>
      </c>
      <c r="B5" s="70" t="s">
        <v>359</v>
      </c>
    </row>
    <row r="6" spans="1:2" x14ac:dyDescent="0.25">
      <c r="A6" s="89">
        <v>4</v>
      </c>
      <c r="B6" s="70" t="s">
        <v>329</v>
      </c>
    </row>
    <row r="7" spans="1:2" x14ac:dyDescent="0.25">
      <c r="A7" s="89">
        <v>5</v>
      </c>
      <c r="B7" s="70" t="s">
        <v>341</v>
      </c>
    </row>
    <row r="8" spans="1:2" ht="25.5" x14ac:dyDescent="0.25">
      <c r="A8" s="89">
        <v>6</v>
      </c>
      <c r="B8" s="70" t="s">
        <v>330</v>
      </c>
    </row>
    <row r="9" spans="1:2" ht="25.5" x14ac:dyDescent="0.25">
      <c r="A9" s="89">
        <v>7</v>
      </c>
      <c r="B9" s="70" t="s">
        <v>379</v>
      </c>
    </row>
    <row r="10" spans="1:2" x14ac:dyDescent="0.25">
      <c r="A10" s="89">
        <v>8</v>
      </c>
      <c r="B10" s="70" t="s">
        <v>348</v>
      </c>
    </row>
    <row r="11" spans="1:2" ht="25.5" x14ac:dyDescent="0.25">
      <c r="A11" s="89">
        <v>9</v>
      </c>
      <c r="B11" s="70" t="s">
        <v>342</v>
      </c>
    </row>
    <row r="12" spans="1:2" x14ac:dyDescent="0.25">
      <c r="A12" s="89">
        <v>10</v>
      </c>
      <c r="B12" s="70" t="s">
        <v>331</v>
      </c>
    </row>
    <row r="13" spans="1:2" ht="25.5" x14ac:dyDescent="0.25">
      <c r="A13" s="89">
        <v>11</v>
      </c>
      <c r="B13" s="90" t="s">
        <v>325</v>
      </c>
    </row>
    <row r="14" spans="1:2" x14ac:dyDescent="0.25">
      <c r="A14" s="89">
        <v>12</v>
      </c>
      <c r="B14" s="70" t="s">
        <v>356</v>
      </c>
    </row>
    <row r="15" spans="1:2" x14ac:dyDescent="0.25">
      <c r="A15" s="89">
        <v>13</v>
      </c>
      <c r="B15" s="70" t="s">
        <v>366</v>
      </c>
    </row>
    <row r="16" spans="1:2" x14ac:dyDescent="0.25">
      <c r="A16" s="89">
        <v>14</v>
      </c>
      <c r="B16" s="70" t="s">
        <v>686</v>
      </c>
    </row>
    <row r="17" spans="1:2" x14ac:dyDescent="0.25">
      <c r="A17" s="89">
        <v>15</v>
      </c>
      <c r="B17" s="70" t="s">
        <v>814</v>
      </c>
    </row>
    <row r="18" spans="1:2" x14ac:dyDescent="0.25">
      <c r="A18" s="89">
        <v>16</v>
      </c>
      <c r="B18" s="70" t="s">
        <v>475</v>
      </c>
    </row>
    <row r="19" spans="1:2" x14ac:dyDescent="0.25">
      <c r="A19" s="89">
        <v>17</v>
      </c>
      <c r="B19" s="70" t="s">
        <v>477</v>
      </c>
    </row>
    <row r="20" spans="1:2" x14ac:dyDescent="0.25">
      <c r="A20" s="89">
        <v>18</v>
      </c>
      <c r="B20" s="70" t="s">
        <v>499</v>
      </c>
    </row>
    <row r="21" spans="1:2" x14ac:dyDescent="0.25">
      <c r="A21" s="89">
        <v>19</v>
      </c>
      <c r="B21" s="70" t="s">
        <v>498</v>
      </c>
    </row>
    <row r="22" spans="1:2" x14ac:dyDescent="0.25">
      <c r="A22" s="89">
        <v>20</v>
      </c>
      <c r="B22" s="70" t="s">
        <v>633</v>
      </c>
    </row>
    <row r="23" spans="1:2" x14ac:dyDescent="0.25">
      <c r="A23" s="89">
        <v>21</v>
      </c>
      <c r="B23" s="70" t="s">
        <v>148</v>
      </c>
    </row>
    <row r="24" spans="1:2" x14ac:dyDescent="0.25">
      <c r="A24" s="89">
        <v>22</v>
      </c>
      <c r="B24" s="70" t="s">
        <v>471</v>
      </c>
    </row>
    <row r="25" spans="1:2" x14ac:dyDescent="0.25">
      <c r="A25" s="89">
        <v>23</v>
      </c>
      <c r="B25" s="70" t="s">
        <v>634</v>
      </c>
    </row>
    <row r="26" spans="1:2" x14ac:dyDescent="0.25">
      <c r="A26" s="89">
        <v>24</v>
      </c>
      <c r="B26" s="70" t="s">
        <v>670</v>
      </c>
    </row>
    <row r="27" spans="1:2" ht="38.25" x14ac:dyDescent="0.25">
      <c r="A27" s="89">
        <v>25</v>
      </c>
      <c r="B27" s="70" t="s">
        <v>372</v>
      </c>
    </row>
    <row r="28" spans="1:2" x14ac:dyDescent="0.25">
      <c r="A28" s="89">
        <v>26</v>
      </c>
      <c r="B28" s="70" t="s">
        <v>675</v>
      </c>
    </row>
    <row r="29" spans="1:2" x14ac:dyDescent="0.25">
      <c r="A29" s="89">
        <v>27</v>
      </c>
      <c r="B29" s="70" t="s">
        <v>500</v>
      </c>
    </row>
    <row r="30" spans="1:2" x14ac:dyDescent="0.25">
      <c r="A30" s="89">
        <v>28</v>
      </c>
      <c r="B30" s="70" t="s">
        <v>506</v>
      </c>
    </row>
    <row r="31" spans="1:2" x14ac:dyDescent="0.25">
      <c r="A31" s="89">
        <v>29</v>
      </c>
      <c r="B31" s="70" t="s">
        <v>684</v>
      </c>
    </row>
    <row r="32" spans="1:2" x14ac:dyDescent="0.25">
      <c r="A32" s="89">
        <v>30</v>
      </c>
      <c r="B32" s="70" t="s">
        <v>641</v>
      </c>
    </row>
    <row r="33" spans="1:2" x14ac:dyDescent="0.25">
      <c r="A33" s="89">
        <v>31</v>
      </c>
      <c r="B33" s="70" t="s">
        <v>363</v>
      </c>
    </row>
    <row r="34" spans="1:2" x14ac:dyDescent="0.25">
      <c r="A34" s="89">
        <v>32</v>
      </c>
      <c r="B34" s="70" t="s">
        <v>472</v>
      </c>
    </row>
    <row r="35" spans="1:2" x14ac:dyDescent="0.25">
      <c r="A35" s="89">
        <v>33</v>
      </c>
      <c r="B35" s="70" t="s">
        <v>779</v>
      </c>
    </row>
    <row r="36" spans="1:2" x14ac:dyDescent="0.25">
      <c r="A36" s="89">
        <v>34</v>
      </c>
      <c r="B36" s="70" t="s">
        <v>334</v>
      </c>
    </row>
    <row r="37" spans="1:2" ht="25.5" x14ac:dyDescent="0.25">
      <c r="A37" s="89">
        <v>35</v>
      </c>
      <c r="B37" s="70" t="s">
        <v>872</v>
      </c>
    </row>
    <row r="38" spans="1:2" x14ac:dyDescent="0.25">
      <c r="A38" s="89">
        <v>36</v>
      </c>
      <c r="B38" s="70" t="s">
        <v>336</v>
      </c>
    </row>
    <row r="39" spans="1:2" x14ac:dyDescent="0.25">
      <c r="A39" s="89">
        <v>37</v>
      </c>
      <c r="B39" s="70" t="s">
        <v>338</v>
      </c>
    </row>
    <row r="40" spans="1:2" ht="51" x14ac:dyDescent="0.25">
      <c r="A40" s="89">
        <v>38</v>
      </c>
      <c r="B40" s="70" t="s">
        <v>339</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Тепло</vt:lpstr>
      <vt:lpstr>ГВС</vt:lpstr>
      <vt:lpstr>Лист1</vt:lpstr>
      <vt:lpstr>ГВС!Заголовки_для_печати</vt:lpstr>
      <vt:lpstr>Тепло!Заголовки_для_печати</vt:lpstr>
      <vt:lpstr>ГВС!Область_печати</vt:lpstr>
      <vt:lpstr>Тепло!Область_печати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Оксана Викторовна Больц</cp:lastModifiedBy>
  <cp:lastPrinted>2017-05-10T12:26:16Z</cp:lastPrinted>
  <dcterms:created xsi:type="dcterms:W3CDTF">2014-08-19T10:12:38Z</dcterms:created>
  <dcterms:modified xsi:type="dcterms:W3CDTF">2017-08-16T14:49:33Z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rrentVersion">
    <vt:lpwstr>1.0</vt:lpwstr>
  </property>
  <property fmtid="{D5CDD505-2E9C-101B-9397-08002B2CF9AE}" pid="3" name="Version">
    <vt:lpwstr>1.0</vt:lpwstr>
  </property>
</Properties>
</file>